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events/Desktop/"/>
    </mc:Choice>
  </mc:AlternateContent>
  <bookViews>
    <workbookView xWindow="0" yWindow="460" windowWidth="28800" windowHeight="15940" tabRatio="748"/>
  </bookViews>
  <sheets>
    <sheet name="TOTALS" sheetId="5" r:id="rId1"/>
    <sheet name="B Volleyball" sheetId="1" r:id="rId2"/>
    <sheet name="G Football" sheetId="2" r:id="rId3"/>
    <sheet name="B Football" sheetId="3" r:id="rId4"/>
    <sheet name="G Netball" sheetId="4" r:id="rId5"/>
    <sheet name="Athletics Summary" sheetId="6" r:id="rId6"/>
    <sheet name="Sheet2" sheetId="30" r:id="rId7"/>
    <sheet name="G 100" sheetId="7" r:id="rId8"/>
    <sheet name="G 200" sheetId="8" r:id="rId9"/>
    <sheet name="G 400" sheetId="9" r:id="rId10"/>
    <sheet name="G 800" sheetId="10" r:id="rId11"/>
    <sheet name="G 4x100" sheetId="15" r:id="rId12"/>
    <sheet name="G 4x200" sheetId="16" r:id="rId13"/>
    <sheet name="B 100" sheetId="11" r:id="rId14"/>
    <sheet name="B 200" sheetId="12" r:id="rId15"/>
    <sheet name="B 400" sheetId="13" r:id="rId16"/>
    <sheet name="B 800" sheetId="14" r:id="rId17"/>
    <sheet name="B 4x100" sheetId="17" r:id="rId18"/>
    <sheet name="B 4x200" sheetId="18" r:id="rId19"/>
    <sheet name="G LJ" sheetId="19" r:id="rId20"/>
    <sheet name="G HJ" sheetId="20" r:id="rId21"/>
    <sheet name="G JAV" sheetId="21" r:id="rId22"/>
    <sheet name="G TJ" sheetId="23" r:id="rId23"/>
    <sheet name="G SP" sheetId="22" r:id="rId24"/>
    <sheet name="B LJ" sheetId="24" r:id="rId25"/>
    <sheet name="B HJ" sheetId="25" r:id="rId26"/>
    <sheet name="B JAV" sheetId="26" r:id="rId27"/>
    <sheet name="B TJ" sheetId="27" r:id="rId28"/>
    <sheet name="B SP" sheetId="28" r:id="rId29"/>
    <sheet name="Sheet1" sheetId="29" r:id="rId30"/>
  </sheets>
  <definedNames>
    <definedName name="_xlnm._FilterDatabase" localSheetId="13" hidden="1">'B 100'!$A$7:$F$7</definedName>
    <definedName name="_xlnm._FilterDatabase" localSheetId="14" hidden="1">'B 200'!$A$8:$F$8</definedName>
    <definedName name="_xlnm._FilterDatabase" localSheetId="15" hidden="1">'B 400'!$A$7:$F$7</definedName>
    <definedName name="_xlnm._FilterDatabase" localSheetId="17" hidden="1">'B 4x100'!$A$7:$G$7</definedName>
    <definedName name="_xlnm._FilterDatabase" localSheetId="18" hidden="1">'B 4x200'!$A$7:$G$7</definedName>
    <definedName name="_xlnm._FilterDatabase" localSheetId="16" hidden="1">'B 800'!$A$7:$F$7</definedName>
    <definedName name="_xlnm._FilterDatabase" localSheetId="25" hidden="1">'B HJ'!$B$5:$E$5</definedName>
    <definedName name="_xlnm._FilterDatabase" localSheetId="26" hidden="1">'B JAV'!$B$5:$E$5</definedName>
    <definedName name="_xlnm._FilterDatabase" localSheetId="24" hidden="1">'B LJ'!$B$5:$E$5</definedName>
    <definedName name="_xlnm._FilterDatabase" localSheetId="28" hidden="1">'B SP'!$B$5:$E$5</definedName>
    <definedName name="_xlnm._FilterDatabase" localSheetId="27" hidden="1">'B TJ'!$B$5:$E$5</definedName>
    <definedName name="_xlnm._FilterDatabase" localSheetId="7" hidden="1">'G 100'!$A$7:$F$7</definedName>
    <definedName name="_xlnm._FilterDatabase" localSheetId="8" hidden="1">'G 200'!$A$7:$F$7</definedName>
    <definedName name="_xlnm._FilterDatabase" localSheetId="9" hidden="1">'G 400'!$A$7:$F$7</definedName>
    <definedName name="_xlnm._FilterDatabase" localSheetId="11" hidden="1">'G 4x100'!$A$7:$G$7</definedName>
    <definedName name="_xlnm._FilterDatabase" localSheetId="12" hidden="1">'G 4x200'!$A$7:$G$7</definedName>
    <definedName name="_xlnm._FilterDatabase" localSheetId="10" hidden="1">'G 800'!$A$7:$F$7</definedName>
    <definedName name="_xlnm._FilterDatabase" localSheetId="20" hidden="1">'G HJ'!$B$5:$E$5</definedName>
    <definedName name="_xlnm._FilterDatabase" localSheetId="21" hidden="1">'G JAV'!$B$5:$E$5</definedName>
    <definedName name="_xlnm._FilterDatabase" localSheetId="19" hidden="1">'G LJ'!$B$5:$E$5</definedName>
    <definedName name="_xlnm._FilterDatabase" localSheetId="23" hidden="1">'G SP'!$B$5:$E$5</definedName>
    <definedName name="_xlnm._FilterDatabase" localSheetId="22" hidden="1">'G TJ'!$B$5:$E$5</definedName>
    <definedName name="_xlnm.Print_Area" localSheetId="5">'Athletics Summary'!$A$1:$Y$19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6" l="1"/>
  <c r="H18" i="6"/>
  <c r="I18" i="6"/>
  <c r="Y18" i="6"/>
  <c r="K17" i="6"/>
  <c r="H17" i="6"/>
  <c r="K16" i="6"/>
  <c r="H16" i="6"/>
  <c r="I13" i="6"/>
  <c r="H13" i="6"/>
  <c r="K11" i="6"/>
  <c r="J11" i="6"/>
  <c r="I9" i="6"/>
  <c r="H9" i="6"/>
  <c r="K8" i="6"/>
  <c r="J6" i="6"/>
  <c r="I6" i="6"/>
  <c r="K5" i="6"/>
  <c r="J5" i="6"/>
  <c r="A6" i="27"/>
  <c r="A7" i="27"/>
  <c r="C17" i="6"/>
  <c r="C16" i="6"/>
  <c r="C15" i="6"/>
  <c r="C14" i="6"/>
  <c r="C13" i="6"/>
  <c r="C12" i="6"/>
  <c r="C11" i="6"/>
  <c r="C9" i="6"/>
  <c r="C8" i="6"/>
  <c r="C7" i="6"/>
  <c r="C6" i="6"/>
  <c r="C5" i="6"/>
  <c r="C10" i="6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Y12" i="6"/>
  <c r="Y9" i="6"/>
  <c r="Y10" i="6"/>
  <c r="Y7" i="6"/>
  <c r="Y6" i="6"/>
  <c r="Y15" i="6"/>
  <c r="Y8" i="6"/>
  <c r="Y13" i="6"/>
  <c r="Y14" i="6"/>
  <c r="Y17" i="6"/>
  <c r="Y5" i="6"/>
  <c r="Y16" i="6"/>
  <c r="Y11" i="6"/>
  <c r="A6" i="22"/>
  <c r="A13" i="22"/>
  <c r="A16" i="19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H11" i="5"/>
  <c r="H12" i="5"/>
  <c r="H8" i="5"/>
  <c r="H6" i="5"/>
  <c r="H5" i="5"/>
  <c r="H10" i="5"/>
  <c r="H9" i="5"/>
  <c r="H15" i="5"/>
  <c r="H16" i="5"/>
  <c r="H14" i="5"/>
  <c r="H18" i="5"/>
  <c r="H7" i="5"/>
  <c r="H13" i="5"/>
  <c r="H17" i="5"/>
  <c r="D64" i="5"/>
  <c r="D65" i="5"/>
  <c r="D66" i="5"/>
  <c r="D67" i="5"/>
  <c r="D68" i="5"/>
  <c r="D69" i="5"/>
  <c r="G63" i="5"/>
  <c r="G64" i="5"/>
  <c r="G65" i="5"/>
  <c r="G66" i="5"/>
  <c r="G67" i="5"/>
  <c r="G68" i="5"/>
  <c r="G69" i="5"/>
  <c r="D54" i="5"/>
  <c r="D55" i="5"/>
  <c r="D56" i="5"/>
  <c r="D57" i="5"/>
  <c r="D58" i="5"/>
  <c r="D59" i="5"/>
  <c r="G53" i="5"/>
  <c r="G54" i="5"/>
  <c r="G55" i="5"/>
  <c r="G56" i="5"/>
  <c r="G57" i="5"/>
  <c r="G58" i="5"/>
  <c r="G59" i="5"/>
  <c r="D46" i="5"/>
  <c r="D47" i="5"/>
  <c r="D48" i="5"/>
  <c r="D49" i="5"/>
  <c r="G43" i="5"/>
  <c r="G44" i="5"/>
  <c r="G45" i="5"/>
  <c r="G46" i="5"/>
  <c r="G47" i="5"/>
  <c r="G48" i="5"/>
  <c r="G49" i="5"/>
  <c r="D34" i="5"/>
  <c r="D35" i="5"/>
  <c r="D36" i="5"/>
  <c r="D37" i="5"/>
  <c r="D38" i="5"/>
  <c r="D39" i="5"/>
  <c r="G33" i="5"/>
  <c r="G34" i="5"/>
  <c r="G35" i="5"/>
  <c r="G36" i="5"/>
  <c r="G37" i="5"/>
  <c r="G38" i="5"/>
  <c r="G39" i="5"/>
  <c r="D24" i="5"/>
  <c r="D25" i="5"/>
  <c r="D26" i="5"/>
  <c r="D27" i="5"/>
  <c r="D28" i="5"/>
  <c r="D29" i="5"/>
  <c r="G23" i="5"/>
  <c r="G24" i="5"/>
  <c r="G25" i="5"/>
  <c r="G26" i="5"/>
  <c r="G27" i="5"/>
  <c r="G28" i="5"/>
  <c r="G29" i="5"/>
  <c r="F9" i="4"/>
  <c r="E9" i="4"/>
  <c r="E24" i="4"/>
  <c r="I28" i="4"/>
  <c r="E50" i="4"/>
  <c r="I52" i="4"/>
  <c r="I38" i="4"/>
  <c r="I32" i="4"/>
  <c r="C9" i="4"/>
  <c r="F8" i="4"/>
  <c r="E8" i="4"/>
  <c r="E16" i="4"/>
  <c r="E26" i="4"/>
  <c r="I34" i="4"/>
  <c r="I40" i="4"/>
  <c r="E52" i="4"/>
  <c r="E54" i="4"/>
  <c r="C8" i="4"/>
  <c r="F7" i="4"/>
  <c r="E7" i="4"/>
  <c r="I18" i="4"/>
  <c r="I22" i="4"/>
  <c r="E32" i="4"/>
  <c r="E40" i="4"/>
  <c r="I58" i="4"/>
  <c r="E60" i="4"/>
  <c r="C7" i="4"/>
  <c r="F6" i="4"/>
  <c r="E6" i="4"/>
  <c r="I20" i="4"/>
  <c r="I24" i="4"/>
  <c r="E34" i="4"/>
  <c r="E42" i="4"/>
  <c r="I48" i="4"/>
  <c r="I60" i="4"/>
  <c r="C6" i="4"/>
  <c r="L12" i="3"/>
  <c r="K12" i="3"/>
  <c r="E23" i="3"/>
  <c r="E37" i="3"/>
  <c r="E45" i="3"/>
  <c r="E49" i="3"/>
  <c r="I51" i="3"/>
  <c r="I27" i="3"/>
  <c r="I12" i="3"/>
  <c r="L11" i="3"/>
  <c r="K11" i="3"/>
  <c r="E19" i="3"/>
  <c r="E29" i="3"/>
  <c r="I37" i="3"/>
  <c r="I43" i="3"/>
  <c r="I55" i="3"/>
  <c r="E57" i="3"/>
  <c r="I11" i="3"/>
  <c r="L10" i="3"/>
  <c r="K10" i="3"/>
  <c r="I17" i="3"/>
  <c r="I45" i="3"/>
  <c r="I57" i="3"/>
  <c r="E59" i="3"/>
  <c r="E39" i="3"/>
  <c r="E21" i="3"/>
  <c r="I10" i="3"/>
  <c r="L9" i="3"/>
  <c r="K9" i="3"/>
  <c r="E25" i="3"/>
  <c r="I29" i="3"/>
  <c r="I33" i="3"/>
  <c r="I39" i="3"/>
  <c r="E51" i="3"/>
  <c r="I53" i="3"/>
  <c r="I9" i="3"/>
  <c r="L8" i="3"/>
  <c r="K8" i="3"/>
  <c r="E17" i="3"/>
  <c r="E27" i="3"/>
  <c r="I35" i="3"/>
  <c r="I41" i="3"/>
  <c r="E53" i="3"/>
  <c r="E55" i="3"/>
  <c r="I8" i="3"/>
  <c r="L7" i="3"/>
  <c r="K7" i="3"/>
  <c r="I19" i="3"/>
  <c r="I23" i="3"/>
  <c r="E33" i="3"/>
  <c r="E41" i="3"/>
  <c r="I59" i="3"/>
  <c r="E61" i="3"/>
  <c r="I7" i="3"/>
  <c r="L6" i="3"/>
  <c r="K6" i="3"/>
  <c r="I21" i="3"/>
  <c r="I25" i="3"/>
  <c r="E43" i="3"/>
  <c r="E35" i="3"/>
  <c r="I49" i="3"/>
  <c r="I61" i="3"/>
  <c r="I6" i="3"/>
  <c r="F9" i="3"/>
  <c r="E24" i="3"/>
  <c r="I28" i="3"/>
  <c r="E50" i="3"/>
  <c r="I52" i="3"/>
  <c r="I38" i="3"/>
  <c r="I32" i="3"/>
  <c r="C9" i="3"/>
  <c r="E9" i="3"/>
  <c r="E22" i="3"/>
  <c r="I26" i="3"/>
  <c r="E44" i="3"/>
  <c r="E48" i="3"/>
  <c r="E36" i="3"/>
  <c r="I50" i="3"/>
  <c r="C11" i="3"/>
  <c r="E18" i="3"/>
  <c r="E28" i="3"/>
  <c r="E56" i="3"/>
  <c r="I54" i="3"/>
  <c r="I42" i="3"/>
  <c r="I36" i="3"/>
  <c r="C12" i="3"/>
  <c r="I16" i="3"/>
  <c r="E20" i="3"/>
  <c r="E38" i="3"/>
  <c r="I44" i="3"/>
  <c r="I56" i="3"/>
  <c r="E58" i="3"/>
  <c r="C10" i="3"/>
  <c r="F8" i="3"/>
  <c r="E8" i="3"/>
  <c r="E16" i="3"/>
  <c r="E26" i="3"/>
  <c r="I34" i="3"/>
  <c r="I40" i="3"/>
  <c r="E52" i="3"/>
  <c r="E54" i="3"/>
  <c r="C8" i="3"/>
  <c r="F7" i="3"/>
  <c r="E7" i="3"/>
  <c r="I18" i="3"/>
  <c r="I22" i="3"/>
  <c r="E32" i="3"/>
  <c r="E40" i="3"/>
  <c r="I58" i="3"/>
  <c r="E60" i="3"/>
  <c r="C7" i="3"/>
  <c r="F6" i="3"/>
  <c r="E6" i="3"/>
  <c r="I20" i="3"/>
  <c r="I24" i="3"/>
  <c r="E34" i="3"/>
  <c r="E42" i="3"/>
  <c r="I48" i="3"/>
  <c r="I60" i="3"/>
  <c r="C6" i="3"/>
  <c r="I61" i="4"/>
  <c r="E61" i="4"/>
  <c r="I59" i="4"/>
  <c r="E59" i="4"/>
  <c r="E58" i="4"/>
  <c r="I57" i="4"/>
  <c r="E57" i="4"/>
  <c r="I56" i="4"/>
  <c r="E56" i="4"/>
  <c r="I55" i="4"/>
  <c r="E55" i="4"/>
  <c r="I54" i="4"/>
  <c r="I53" i="4"/>
  <c r="E53" i="4"/>
  <c r="I51" i="4"/>
  <c r="E51" i="4"/>
  <c r="I50" i="4"/>
  <c r="I49" i="4"/>
  <c r="E49" i="4"/>
  <c r="E48" i="4"/>
  <c r="I45" i="4"/>
  <c r="E45" i="4"/>
  <c r="I44" i="4"/>
  <c r="E44" i="4"/>
  <c r="I43" i="4"/>
  <c r="E43" i="4"/>
  <c r="I42" i="4"/>
  <c r="I41" i="4"/>
  <c r="E41" i="4"/>
  <c r="I39" i="4"/>
  <c r="E39" i="4"/>
  <c r="E38" i="4"/>
  <c r="I37" i="4"/>
  <c r="E37" i="4"/>
  <c r="I36" i="4"/>
  <c r="E36" i="4"/>
  <c r="I35" i="4"/>
  <c r="E35" i="4"/>
  <c r="R33" i="4"/>
  <c r="N33" i="4"/>
  <c r="I33" i="4"/>
  <c r="E33" i="4"/>
  <c r="R32" i="4"/>
  <c r="N32" i="4"/>
  <c r="R31" i="4"/>
  <c r="N31" i="4"/>
  <c r="R30" i="4"/>
  <c r="N30" i="4"/>
  <c r="I29" i="4"/>
  <c r="E29" i="4"/>
  <c r="E28" i="4"/>
  <c r="R27" i="4"/>
  <c r="N27" i="4"/>
  <c r="I27" i="4"/>
  <c r="E27" i="4"/>
  <c r="R26" i="4"/>
  <c r="N26" i="4"/>
  <c r="I26" i="4"/>
  <c r="R25" i="4"/>
  <c r="N25" i="4"/>
  <c r="I25" i="4"/>
  <c r="E25" i="4"/>
  <c r="R24" i="4"/>
  <c r="N24" i="4"/>
  <c r="R23" i="4"/>
  <c r="N23" i="4"/>
  <c r="I23" i="4"/>
  <c r="E23" i="4"/>
  <c r="E22" i="4"/>
  <c r="I21" i="4"/>
  <c r="E21" i="4"/>
  <c r="E20" i="4"/>
  <c r="R19" i="4"/>
  <c r="N19" i="4"/>
  <c r="I19" i="4"/>
  <c r="E19" i="4"/>
  <c r="R18" i="4"/>
  <c r="N18" i="4"/>
  <c r="E18" i="4"/>
  <c r="R17" i="4"/>
  <c r="N17" i="4"/>
  <c r="I17" i="4"/>
  <c r="E17" i="4"/>
  <c r="R16" i="4"/>
  <c r="N16" i="4"/>
  <c r="I16" i="4"/>
  <c r="L12" i="4"/>
  <c r="K12" i="4"/>
  <c r="J12" i="4"/>
  <c r="I12" i="4"/>
  <c r="D12" i="4"/>
  <c r="L11" i="4"/>
  <c r="K11" i="4"/>
  <c r="J11" i="4"/>
  <c r="I11" i="4"/>
  <c r="F12" i="4"/>
  <c r="E12" i="4"/>
  <c r="D11" i="4"/>
  <c r="C12" i="4"/>
  <c r="L10" i="4"/>
  <c r="K10" i="4"/>
  <c r="J10" i="4"/>
  <c r="I10" i="4"/>
  <c r="F11" i="4"/>
  <c r="E11" i="4"/>
  <c r="D10" i="4"/>
  <c r="C11" i="4"/>
  <c r="L9" i="4"/>
  <c r="K9" i="4"/>
  <c r="J9" i="4"/>
  <c r="I9" i="4"/>
  <c r="F10" i="4"/>
  <c r="E10" i="4"/>
  <c r="D9" i="4"/>
  <c r="C10" i="4"/>
  <c r="L8" i="4"/>
  <c r="K8" i="4"/>
  <c r="J8" i="4"/>
  <c r="I8" i="4"/>
  <c r="D8" i="4"/>
  <c r="L7" i="4"/>
  <c r="K7" i="4"/>
  <c r="J7" i="4"/>
  <c r="I7" i="4"/>
  <c r="D7" i="4"/>
  <c r="L6" i="4"/>
  <c r="K6" i="4"/>
  <c r="J6" i="4"/>
  <c r="I6" i="4"/>
  <c r="D6" i="4"/>
  <c r="R33" i="3"/>
  <c r="N33" i="3"/>
  <c r="R32" i="3"/>
  <c r="N32" i="3"/>
  <c r="R31" i="3"/>
  <c r="N31" i="3"/>
  <c r="R30" i="3"/>
  <c r="N30" i="3"/>
  <c r="R27" i="3"/>
  <c r="N27" i="3"/>
  <c r="R26" i="3"/>
  <c r="N26" i="3"/>
  <c r="R25" i="3"/>
  <c r="N25" i="3"/>
  <c r="R24" i="3"/>
  <c r="N24" i="3"/>
  <c r="R23" i="3"/>
  <c r="N23" i="3"/>
  <c r="R19" i="3"/>
  <c r="N19" i="3"/>
  <c r="R18" i="3"/>
  <c r="N18" i="3"/>
  <c r="R17" i="3"/>
  <c r="N17" i="3"/>
  <c r="R16" i="3"/>
  <c r="N16" i="3"/>
  <c r="J12" i="3"/>
  <c r="D12" i="3"/>
  <c r="J11" i="3"/>
  <c r="F11" i="3"/>
  <c r="E11" i="3"/>
  <c r="D11" i="3"/>
  <c r="J10" i="3"/>
  <c r="F12" i="3"/>
  <c r="E12" i="3"/>
  <c r="D10" i="3"/>
  <c r="J9" i="3"/>
  <c r="F10" i="3"/>
  <c r="E10" i="3"/>
  <c r="D9" i="3"/>
  <c r="J8" i="3"/>
  <c r="D8" i="3"/>
  <c r="J7" i="3"/>
  <c r="D7" i="3"/>
  <c r="J6" i="3"/>
  <c r="D6" i="3"/>
  <c r="I61" i="2"/>
  <c r="E61" i="2"/>
  <c r="I60" i="2"/>
  <c r="E60" i="2"/>
  <c r="I59" i="2"/>
  <c r="E59" i="2"/>
  <c r="I58" i="2"/>
  <c r="E58" i="2"/>
  <c r="I57" i="2"/>
  <c r="E57" i="2"/>
  <c r="I56" i="2"/>
  <c r="E56" i="2"/>
  <c r="I55" i="2"/>
  <c r="E55" i="2"/>
  <c r="I54" i="2"/>
  <c r="E54" i="2"/>
  <c r="I53" i="2"/>
  <c r="E53" i="2"/>
  <c r="I52" i="2"/>
  <c r="E52" i="2"/>
  <c r="I51" i="2"/>
  <c r="E51" i="2"/>
  <c r="I50" i="2"/>
  <c r="E50" i="2"/>
  <c r="I49" i="2"/>
  <c r="E49" i="2"/>
  <c r="I48" i="2"/>
  <c r="E48" i="2"/>
  <c r="I45" i="2"/>
  <c r="E45" i="2"/>
  <c r="I44" i="2"/>
  <c r="E44" i="2"/>
  <c r="I43" i="2"/>
  <c r="E43" i="2"/>
  <c r="I42" i="2"/>
  <c r="E42" i="2"/>
  <c r="I41" i="2"/>
  <c r="E41" i="2"/>
  <c r="I40" i="2"/>
  <c r="E40" i="2"/>
  <c r="I39" i="2"/>
  <c r="E39" i="2"/>
  <c r="I38" i="2"/>
  <c r="E38" i="2"/>
  <c r="I37" i="2"/>
  <c r="E37" i="2"/>
  <c r="I36" i="2"/>
  <c r="E36" i="2"/>
  <c r="I35" i="2"/>
  <c r="E35" i="2"/>
  <c r="I34" i="2"/>
  <c r="E34" i="2"/>
  <c r="R33" i="2"/>
  <c r="N33" i="2"/>
  <c r="I33" i="2"/>
  <c r="E33" i="2"/>
  <c r="R32" i="2"/>
  <c r="N32" i="2"/>
  <c r="I32" i="2"/>
  <c r="E32" i="2"/>
  <c r="R31" i="2"/>
  <c r="N31" i="2"/>
  <c r="R30" i="2"/>
  <c r="N30" i="2"/>
  <c r="I29" i="2"/>
  <c r="E29" i="2"/>
  <c r="I28" i="2"/>
  <c r="E28" i="2"/>
  <c r="R27" i="2"/>
  <c r="N27" i="2"/>
  <c r="I27" i="2"/>
  <c r="E27" i="2"/>
  <c r="R26" i="2"/>
  <c r="N26" i="2"/>
  <c r="I26" i="2"/>
  <c r="E26" i="2"/>
  <c r="R25" i="2"/>
  <c r="N25" i="2"/>
  <c r="I25" i="2"/>
  <c r="E25" i="2"/>
  <c r="R24" i="2"/>
  <c r="N24" i="2"/>
  <c r="I24" i="2"/>
  <c r="E24" i="2"/>
  <c r="R23" i="2"/>
  <c r="N23" i="2"/>
  <c r="I23" i="2"/>
  <c r="E23" i="2"/>
  <c r="I22" i="2"/>
  <c r="E22" i="2"/>
  <c r="I21" i="2"/>
  <c r="E21" i="2"/>
  <c r="I20" i="2"/>
  <c r="E20" i="2"/>
  <c r="R19" i="2"/>
  <c r="N19" i="2"/>
  <c r="I19" i="2"/>
  <c r="E19" i="2"/>
  <c r="R18" i="2"/>
  <c r="N18" i="2"/>
  <c r="I18" i="2"/>
  <c r="E18" i="2"/>
  <c r="R17" i="2"/>
  <c r="N17" i="2"/>
  <c r="I17" i="2"/>
  <c r="E17" i="2"/>
  <c r="R16" i="2"/>
  <c r="N16" i="2"/>
  <c r="I16" i="2"/>
  <c r="E16" i="2"/>
  <c r="L12" i="2"/>
  <c r="K12" i="2"/>
  <c r="J12" i="2"/>
  <c r="I12" i="2"/>
  <c r="F12" i="2"/>
  <c r="E12" i="2"/>
  <c r="D12" i="2"/>
  <c r="C12" i="2"/>
  <c r="L11" i="2"/>
  <c r="K11" i="2"/>
  <c r="J11" i="2"/>
  <c r="I11" i="2"/>
  <c r="F11" i="2"/>
  <c r="E11" i="2"/>
  <c r="D11" i="2"/>
  <c r="C11" i="2"/>
  <c r="L10" i="2"/>
  <c r="K10" i="2"/>
  <c r="J10" i="2"/>
  <c r="I10" i="2"/>
  <c r="F10" i="2"/>
  <c r="E10" i="2"/>
  <c r="D10" i="2"/>
  <c r="C10" i="2"/>
  <c r="L9" i="2"/>
  <c r="K9" i="2"/>
  <c r="J9" i="2"/>
  <c r="I9" i="2"/>
  <c r="F9" i="2"/>
  <c r="E9" i="2"/>
  <c r="D9" i="2"/>
  <c r="C9" i="2"/>
  <c r="L8" i="2"/>
  <c r="K8" i="2"/>
  <c r="J8" i="2"/>
  <c r="I8" i="2"/>
  <c r="F8" i="2"/>
  <c r="E8" i="2"/>
  <c r="D8" i="2"/>
  <c r="C8" i="2"/>
  <c r="L7" i="2"/>
  <c r="K7" i="2"/>
  <c r="J7" i="2"/>
  <c r="I7" i="2"/>
  <c r="F7" i="2"/>
  <c r="E7" i="2"/>
  <c r="D7" i="2"/>
  <c r="C7" i="2"/>
  <c r="L6" i="2"/>
  <c r="K6" i="2"/>
  <c r="J6" i="2"/>
  <c r="I6" i="2"/>
  <c r="F6" i="2"/>
  <c r="E6" i="2"/>
  <c r="D6" i="2"/>
  <c r="C6" i="2"/>
  <c r="I61" i="1"/>
  <c r="E61" i="1"/>
  <c r="I60" i="1"/>
  <c r="E60" i="1"/>
  <c r="I59" i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A17" i="19"/>
  <c r="A18" i="19"/>
  <c r="A19" i="19"/>
  <c r="A20" i="19"/>
  <c r="A21" i="19"/>
  <c r="A22" i="19"/>
  <c r="A23" i="19"/>
  <c r="A24" i="19"/>
  <c r="A25" i="19"/>
  <c r="A26" i="19"/>
  <c r="A6" i="19"/>
  <c r="A7" i="19"/>
  <c r="A8" i="19"/>
  <c r="A9" i="19"/>
  <c r="A27" i="19"/>
  <c r="A28" i="19"/>
  <c r="A10" i="19"/>
  <c r="A11" i="19"/>
  <c r="A12" i="19"/>
  <c r="A13" i="19"/>
  <c r="A14" i="19"/>
  <c r="A29" i="19"/>
  <c r="A30" i="19"/>
  <c r="A31" i="19"/>
  <c r="A32" i="19"/>
  <c r="A33" i="19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6" i="21"/>
  <c r="A7" i="21"/>
  <c r="A8" i="21"/>
  <c r="A9" i="21"/>
  <c r="A10" i="21"/>
  <c r="A11" i="21"/>
  <c r="A6" i="23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6" i="20"/>
  <c r="A7" i="20"/>
  <c r="A8" i="20"/>
  <c r="A6" i="28"/>
  <c r="A7" i="28"/>
  <c r="A6" i="26"/>
  <c r="A7" i="26"/>
  <c r="A8" i="26"/>
  <c r="A9" i="26"/>
  <c r="A10" i="26"/>
  <c r="A11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6" i="24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2" i="25"/>
  <c r="A33" i="25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7" i="22"/>
  <c r="A8" i="22"/>
  <c r="A9" i="22"/>
  <c r="A10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11" i="22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</calcChain>
</file>

<file path=xl/sharedStrings.xml><?xml version="1.0" encoding="utf-8"?>
<sst xmlns="http://schemas.openxmlformats.org/spreadsheetml/2006/main" count="4368" uniqueCount="934">
  <si>
    <t>VOLLEYBALL - THURSDAY 16 NOVEMBER</t>
  </si>
  <si>
    <t>Pool B</t>
  </si>
  <si>
    <t>Points</t>
  </si>
  <si>
    <t>Points diff</t>
  </si>
  <si>
    <t>Pool S</t>
  </si>
  <si>
    <t>Position</t>
  </si>
  <si>
    <t>School</t>
  </si>
  <si>
    <t>STC</t>
  </si>
  <si>
    <t>BSAK</t>
  </si>
  <si>
    <t>1st</t>
  </si>
  <si>
    <t>8th</t>
  </si>
  <si>
    <t>BISJ</t>
  </si>
  <si>
    <t>BISC</t>
  </si>
  <si>
    <t>2nd</t>
  </si>
  <si>
    <t>9th</t>
  </si>
  <si>
    <t>KES</t>
  </si>
  <si>
    <t>BCAD</t>
  </si>
  <si>
    <t>3rd</t>
  </si>
  <si>
    <t>10th</t>
  </si>
  <si>
    <t>DGBS</t>
  </si>
  <si>
    <t>BSK</t>
  </si>
  <si>
    <t>4th</t>
  </si>
  <si>
    <t>11th</t>
  </si>
  <si>
    <t>BSM</t>
  </si>
  <si>
    <t>BISAD</t>
  </si>
  <si>
    <t>5th</t>
  </si>
  <si>
    <t>12th</t>
  </si>
  <si>
    <t>TSS</t>
  </si>
  <si>
    <t>ICS</t>
  </si>
  <si>
    <t>6th</t>
  </si>
  <si>
    <t>13th</t>
  </si>
  <si>
    <t>AYA</t>
  </si>
  <si>
    <t>CAD</t>
  </si>
  <si>
    <t>7th</t>
  </si>
  <si>
    <t>14th</t>
  </si>
  <si>
    <t>POOL MATCHES</t>
  </si>
  <si>
    <t>PLAYOFFS</t>
  </si>
  <si>
    <t>Court 1</t>
  </si>
  <si>
    <t>Score</t>
  </si>
  <si>
    <t>v</t>
  </si>
  <si>
    <t>B7</t>
  </si>
  <si>
    <t>S7</t>
  </si>
  <si>
    <t>B1</t>
  </si>
  <si>
    <t>S2</t>
  </si>
  <si>
    <t>S3</t>
  </si>
  <si>
    <t>M4</t>
  </si>
  <si>
    <t>Court 2</t>
  </si>
  <si>
    <t>B6</t>
  </si>
  <si>
    <t>S5</t>
  </si>
  <si>
    <t>DBGS</t>
  </si>
  <si>
    <t>S1</t>
  </si>
  <si>
    <t>B2</t>
  </si>
  <si>
    <t>Court 3</t>
  </si>
  <si>
    <t>B5</t>
  </si>
  <si>
    <t>S6</t>
  </si>
  <si>
    <t>B3</t>
  </si>
  <si>
    <t>S4</t>
  </si>
  <si>
    <t>GD</t>
  </si>
  <si>
    <t>GS</t>
  </si>
  <si>
    <t>GC</t>
  </si>
  <si>
    <t>15th</t>
  </si>
  <si>
    <t>PITCH 1</t>
  </si>
  <si>
    <t>10:00</t>
  </si>
  <si>
    <t>16:00</t>
  </si>
  <si>
    <t>10:25</t>
  </si>
  <si>
    <t>16:30</t>
  </si>
  <si>
    <t>10:50</t>
  </si>
  <si>
    <t>17:00</t>
  </si>
  <si>
    <t>B4</t>
  </si>
  <si>
    <t>11:15</t>
  </si>
  <si>
    <t>17:30</t>
  </si>
  <si>
    <t>11:40</t>
  </si>
  <si>
    <t>18:00</t>
  </si>
  <si>
    <t>12:05</t>
  </si>
  <si>
    <t>PITCH 2</t>
  </si>
  <si>
    <t>PITCH 3</t>
  </si>
  <si>
    <t>GIRLS FOOTBALL - THURSDAY 16 NOVEMBER</t>
  </si>
  <si>
    <t>BOYS FOOTBALL - SATURDAY 18 NOVEMBER</t>
  </si>
  <si>
    <t>07:40</t>
  </si>
  <si>
    <t>08:05</t>
  </si>
  <si>
    <t>08:30</t>
  </si>
  <si>
    <t>08:55</t>
  </si>
  <si>
    <t>09:20</t>
  </si>
  <si>
    <t>09:45</t>
  </si>
  <si>
    <t>14:00</t>
  </si>
  <si>
    <t>14:30</t>
  </si>
  <si>
    <t>15:00</t>
  </si>
  <si>
    <t>15:30</t>
  </si>
  <si>
    <t>GIRLS NETBALL - SATURDAY 18 NOVEMBER</t>
  </si>
  <si>
    <t>ALL EVENTS - POINTS SUMMARY</t>
  </si>
  <si>
    <t>Volleyball</t>
  </si>
  <si>
    <t>Girls Football</t>
  </si>
  <si>
    <t>Boys Football</t>
  </si>
  <si>
    <t>Netball</t>
  </si>
  <si>
    <t>Athletics</t>
  </si>
  <si>
    <t>Total</t>
  </si>
  <si>
    <t xml:space="preserve"> BOYS VOLLEYBALL</t>
  </si>
  <si>
    <t>GIRLS FOOTBALL</t>
  </si>
  <si>
    <t>ATHLETICS</t>
  </si>
  <si>
    <t>BOYS FOOTBALL</t>
  </si>
  <si>
    <t>GIRLS NETBALL</t>
  </si>
  <si>
    <t>SCHOOL</t>
  </si>
  <si>
    <t>LJ</t>
  </si>
  <si>
    <t>HJ</t>
  </si>
  <si>
    <t>JAV</t>
  </si>
  <si>
    <t>SP</t>
  </si>
  <si>
    <t>TJ</t>
  </si>
  <si>
    <t>4 X 100</t>
  </si>
  <si>
    <t>4 X 200</t>
  </si>
  <si>
    <t>GIRLS</t>
  </si>
  <si>
    <t>BOYS</t>
  </si>
  <si>
    <t>ATHLETICS - GIRLS 100M</t>
  </si>
  <si>
    <t xml:space="preserve">If DQ or not starting, enter a time of 100.00 </t>
  </si>
  <si>
    <t>Heat</t>
  </si>
  <si>
    <t>Lane</t>
  </si>
  <si>
    <t>Athlete 1 / 2</t>
  </si>
  <si>
    <t>Name</t>
  </si>
  <si>
    <t>Time</t>
  </si>
  <si>
    <t>FINAL</t>
  </si>
  <si>
    <t>1. THE ABOVE BOXES NEED INFORMATION INPUT</t>
  </si>
  <si>
    <t>2. ONCE ALL TIMES HAVE BEEN INPUT, FILTER THE 'TIME' TAB - THIS WILL GIVE YOU THE TOP 8 TIMES FOR THE FINALS</t>
  </si>
  <si>
    <t>3. ONCE THE TIME FILTER HAS BEEN APPLIED ON THE LEFT, COPY AND PASTE PLACES 9 - 28 IN THE BOXES ABOVE</t>
  </si>
  <si>
    <t>4. ONCE THE FINAL HAS FINISHED, PLACE THEM IN TIME ORDER FOR POINTS</t>
  </si>
  <si>
    <t>5. ADD THE NUMBER OF POINTS FOR EACH SCHOOL (2 PLACES) AND PUT THE COLLATED POINTS INTO THE ATHLETICS SUMMARY TAB</t>
  </si>
  <si>
    <t>HEATS</t>
  </si>
  <si>
    <t>ATHLETICS - GIRLS 200M</t>
  </si>
  <si>
    <t>ATHLETICS - GIRLS 400M</t>
  </si>
  <si>
    <t>ATHLETICS - BOYS 100M</t>
  </si>
  <si>
    <t>ATHLETICS - BOYS 200M</t>
  </si>
  <si>
    <t>ATHLETICS - BOYS 400M</t>
  </si>
  <si>
    <t>ATHLETICS - BOYS 800M</t>
  </si>
  <si>
    <t>Athlete 1</t>
  </si>
  <si>
    <t>Athlete 2</t>
  </si>
  <si>
    <t>Athlete 3</t>
  </si>
  <si>
    <t>Athlete 4</t>
  </si>
  <si>
    <t>ATHLETICS - GIRLS 4x100M (RELAYS = DOUBLE POINTS)</t>
  </si>
  <si>
    <t>Place</t>
  </si>
  <si>
    <t>3. ONCE THE TIME FILTER HAS BEEN APPLIED ON THE LEFT, COPY AND PASTE PLACES 9 - 14 IN THE BOXES ABOVE</t>
  </si>
  <si>
    <t>5. PUT THE POINTS INTO THE ATHLETICS SUMMARY TAB</t>
  </si>
  <si>
    <t>ATHLETICS - GIRLS 4x200M (RELAYS = DOUBLE POINTS)</t>
  </si>
  <si>
    <t>ATHLETICS - BOYS 4x100M (RELAYS = DOUBLE POINTS)</t>
  </si>
  <si>
    <t>ATHLETICS - BOYS 4x200M (RELAYS = DOUBLE POINTS)</t>
  </si>
  <si>
    <t>ATHLETICS - GIRLS LONG JUMP</t>
  </si>
  <si>
    <t>Athlete 1/2</t>
  </si>
  <si>
    <t>ATHLETE Name</t>
  </si>
  <si>
    <t>Distance</t>
  </si>
  <si>
    <t>1. THE BOXES (LEFT) NEED INFORMATION INPUT</t>
  </si>
  <si>
    <t>3. ONCE THE DISTANCE FILTER HAS BEEN APPLIED ON THE LEFT, ALLOCATE PLACES 1 - 28 AND POINTS 28 - 1</t>
  </si>
  <si>
    <t>4. ADD THE NUMBER OF POINTS FOR EACH SCHOOL (2 PLACES) AND PUT THE COLLATED POINTS INTO THE ATHLETICS SUMMARY TAB</t>
  </si>
  <si>
    <t>ATHLETICS - GIRLS HIGH JUMP</t>
  </si>
  <si>
    <t>4. SPEAK TO JCOOMBS RE COUNT-BACK AND POINTS ALLOCATION</t>
  </si>
  <si>
    <t>ATHLETICS - GIRLS TURBO JAVELIN</t>
  </si>
  <si>
    <t>ATHLETICS - GIRLS SHOTPUTT</t>
  </si>
  <si>
    <t>ATHLETICS - BOYS LONG JUMP</t>
  </si>
  <si>
    <t>ATHLETICS - BOYS HIGH JUMP</t>
  </si>
  <si>
    <t>ATHLETICS - BOYS TURBO JAVELIN</t>
  </si>
  <si>
    <t>ATHLETICS - BOYS SHOTPUTT</t>
  </si>
  <si>
    <t>TOTAL</t>
  </si>
  <si>
    <t>ATHLETICS SUMMARY TAB</t>
  </si>
  <si>
    <t>ONCE THE TOTAL POINTS HAVE BEEN UPDATED, THE SCHOOLS WILL NEED TO BE PLACED 1 - 14 AND THE POINT ALLOCATIONS UPDATED ON THE 'TOTALS' TAB</t>
  </si>
  <si>
    <t xml:space="preserve">Hoda Choucri </t>
  </si>
  <si>
    <t>Ines Shammah</t>
  </si>
  <si>
    <t xml:space="preserve">Elanor Leach </t>
  </si>
  <si>
    <t>Iman Al Farsi</t>
  </si>
  <si>
    <t>Claire</t>
  </si>
  <si>
    <t>Sian Williams</t>
  </si>
  <si>
    <t>Yasmine Abouali</t>
  </si>
  <si>
    <t>Samira Lomax</t>
  </si>
  <si>
    <t>Iman Lafayette</t>
  </si>
  <si>
    <t>Sulaf Al Jabal</t>
  </si>
  <si>
    <t>Maiar Mansour</t>
  </si>
  <si>
    <t>Ciara Maith</t>
  </si>
  <si>
    <t>Maraal Al Riyami</t>
  </si>
  <si>
    <t>Abbie Thorpe</t>
  </si>
  <si>
    <t>Layla Taalab</t>
  </si>
  <si>
    <t>Femke Van der Hem</t>
  </si>
  <si>
    <t>Samantha Adamson</t>
  </si>
  <si>
    <t>Vivian Umoh</t>
  </si>
  <si>
    <t>Tia</t>
  </si>
  <si>
    <t>Zena Elbialy</t>
  </si>
  <si>
    <t>Maia Butcher</t>
  </si>
  <si>
    <t>Fay El Qaimi</t>
  </si>
  <si>
    <t>Sarya Rangi</t>
  </si>
  <si>
    <t>Imaan Makhdum</t>
  </si>
  <si>
    <t>Tiya Zouater</t>
  </si>
  <si>
    <t>Victoria Morris</t>
  </si>
  <si>
    <t>Tasnim Al Hadidi</t>
  </si>
  <si>
    <t>Imogen Mason</t>
  </si>
  <si>
    <t>Laila El Salmy</t>
  </si>
  <si>
    <t>Kamilia Ariffianti</t>
  </si>
  <si>
    <t>Daisy Murphy</t>
  </si>
  <si>
    <t>Onya Menil</t>
  </si>
  <si>
    <t>Lana El-Zein</t>
  </si>
  <si>
    <t>Julia Charaf</t>
  </si>
  <si>
    <t>Aisha Suleimani</t>
  </si>
  <si>
    <t>Nour Elesh</t>
  </si>
  <si>
    <t>Charline Lambrecht</t>
  </si>
  <si>
    <t>Aya El Asrag</t>
  </si>
  <si>
    <t>Lujain</t>
  </si>
  <si>
    <t>Ishita Kashyap</t>
  </si>
  <si>
    <t>Amalia Angel</t>
  </si>
  <si>
    <t>Lena Boraei</t>
  </si>
  <si>
    <t>Hala Al Sharif</t>
  </si>
  <si>
    <t>Sara Hamza</t>
  </si>
  <si>
    <t>Reem Elassy</t>
  </si>
  <si>
    <t>Maather Al Harthy</t>
  </si>
  <si>
    <t>Laoise Devlin</t>
  </si>
  <si>
    <t>Danna Nadda</t>
  </si>
  <si>
    <t>Emma Hill</t>
  </si>
  <si>
    <t>Khalisah Ahmed</t>
  </si>
  <si>
    <t>Janna</t>
  </si>
  <si>
    <t>Emma Girgis</t>
  </si>
  <si>
    <t>Amber Miller</t>
  </si>
  <si>
    <t>Sydney Holness</t>
  </si>
  <si>
    <t>Layan Abualhuda</t>
  </si>
  <si>
    <t>Mariam Sanno</t>
  </si>
  <si>
    <t>Maini Al Yahyai</t>
  </si>
  <si>
    <t>Michelle Viljoen</t>
  </si>
  <si>
    <t>Sherifa Abdel Razek</t>
  </si>
  <si>
    <t xml:space="preserve">Charlotte Stoll </t>
  </si>
  <si>
    <t>Janet Smyth</t>
  </si>
  <si>
    <t>Jesyka Dunn</t>
  </si>
  <si>
    <t>Celine</t>
  </si>
  <si>
    <t>Maysam Ismaeel</t>
  </si>
  <si>
    <t>Siena Sanna-Martin</t>
  </si>
  <si>
    <t>Cassandra Gottschalk</t>
  </si>
  <si>
    <t>Layla Alireza</t>
  </si>
  <si>
    <t>Charlie Axtell</t>
  </si>
  <si>
    <t>Aynour Abouelkhair</t>
  </si>
  <si>
    <t>Leen Abdelbasit</t>
  </si>
  <si>
    <t>Freya Carey</t>
  </si>
  <si>
    <t>Malak Shawkat</t>
  </si>
  <si>
    <t>Ruby Farrell</t>
  </si>
  <si>
    <t>Ines Charvet</t>
  </si>
  <si>
    <t>Evie Kenna</t>
  </si>
  <si>
    <t>Amelia Watson</t>
  </si>
  <si>
    <t>Charlotte Payne</t>
  </si>
  <si>
    <t>Mary Murphy</t>
  </si>
  <si>
    <t>Charlotte Pilgrim</t>
  </si>
  <si>
    <t>Renee Sarmiento</t>
  </si>
  <si>
    <t>Lauryn Kerr</t>
  </si>
  <si>
    <t>Tamara Aboul Gheit</t>
  </si>
  <si>
    <t>Lily Abbiss</t>
  </si>
  <si>
    <t>Aymaan Tayyab</t>
  </si>
  <si>
    <t>Mia Anthony</t>
  </si>
  <si>
    <t>Cora Bridgeman</t>
  </si>
  <si>
    <t>Melissa Busek</t>
  </si>
  <si>
    <t>Salma Hassanein</t>
  </si>
  <si>
    <t>Sariya Asad</t>
  </si>
  <si>
    <t>Sara Nour Eddin</t>
  </si>
  <si>
    <t>Hoda Choucri</t>
  </si>
  <si>
    <t>Neha Nouman</t>
  </si>
  <si>
    <t>Mia Robinson</t>
  </si>
  <si>
    <t>Carla Jacob</t>
  </si>
  <si>
    <t>Hannah Graham</t>
  </si>
  <si>
    <t>Safeeya Rippengale</t>
  </si>
  <si>
    <t xml:space="preserve">Jenan </t>
  </si>
  <si>
    <t>Iman</t>
  </si>
  <si>
    <t>Sara Abdorabbo</t>
  </si>
  <si>
    <t>Ayman Tayyab</t>
  </si>
  <si>
    <t>Jaya Mitchell</t>
  </si>
  <si>
    <t>Holly Odblom</t>
  </si>
  <si>
    <t>Sara Kifayatullah</t>
  </si>
  <si>
    <t>Yasmine Malla</t>
  </si>
  <si>
    <t>Amna Al Matrook</t>
  </si>
  <si>
    <t>Chloe Maxwell</t>
  </si>
  <si>
    <t>Fatmeh Nasrallah</t>
  </si>
  <si>
    <t>Maini Al Yayhai</t>
  </si>
  <si>
    <t>Maather Al Harhi</t>
  </si>
  <si>
    <t>Hindh Imad</t>
  </si>
  <si>
    <t>Iman Husni</t>
  </si>
  <si>
    <t>Sophie Wright</t>
  </si>
  <si>
    <t>Malika Helal</t>
  </si>
  <si>
    <t>Fatima Alnajjar</t>
  </si>
  <si>
    <t>Mollie Nesbet</t>
  </si>
  <si>
    <t>Laura Hurn</t>
  </si>
  <si>
    <t>Yasmina Bizri</t>
  </si>
  <si>
    <t xml:space="preserve">Sarah </t>
  </si>
  <si>
    <t xml:space="preserve">Lujain </t>
  </si>
  <si>
    <t xml:space="preserve">Jana </t>
  </si>
  <si>
    <t xml:space="preserve">Celine </t>
  </si>
  <si>
    <t xml:space="preserve">Onya Menil </t>
  </si>
  <si>
    <t>Nancy McAlister</t>
  </si>
  <si>
    <t>Harriet Norman</t>
  </si>
  <si>
    <t>Honey Vastenholt Lewis</t>
  </si>
  <si>
    <t>Zainab El Saadi</t>
  </si>
  <si>
    <t>Gracie Nahle</t>
  </si>
  <si>
    <t>Nada Kombar</t>
  </si>
  <si>
    <t>Moudi Al Munawer</t>
  </si>
  <si>
    <t>Shareefa Al-Mesaeed</t>
  </si>
  <si>
    <t>Layan Soufan</t>
  </si>
  <si>
    <t>Sindeya Al Said</t>
  </si>
  <si>
    <t>Noor Al Busaidi</t>
  </si>
  <si>
    <t>Basil Hidmi</t>
  </si>
  <si>
    <t>David Mayne</t>
  </si>
  <si>
    <t>Ali Abdelrazek</t>
  </si>
  <si>
    <t>Omar Maged</t>
  </si>
  <si>
    <t>Raouf</t>
  </si>
  <si>
    <t>Joshua Runkee</t>
  </si>
  <si>
    <t>Zayn Tate</t>
  </si>
  <si>
    <t>Luke Whitfield</t>
  </si>
  <si>
    <t>Talal Jamjoom</t>
  </si>
  <si>
    <t>Ahmed Al Arrayed</t>
  </si>
  <si>
    <t>Abdulaziz Al Qattan</t>
  </si>
  <si>
    <t>Lucas Behrendt</t>
  </si>
  <si>
    <t>Ali Al Sabti</t>
  </si>
  <si>
    <t>Saif Al Ali</t>
  </si>
  <si>
    <t>Soliman Mettawa</t>
  </si>
  <si>
    <t>Lewis Chappel</t>
  </si>
  <si>
    <t>Hamad Alnuaimi</t>
  </si>
  <si>
    <t>Kai Smith</t>
  </si>
  <si>
    <t>laith</t>
  </si>
  <si>
    <t>Younes Lefgoum</t>
  </si>
  <si>
    <t>Daniel Okanome</t>
  </si>
  <si>
    <t>Alexandros Rizzi</t>
  </si>
  <si>
    <t>Ahmed Abbadi</t>
  </si>
  <si>
    <t>Kareem Bagaeen</t>
  </si>
  <si>
    <t>Jassim Almusaileem</t>
  </si>
  <si>
    <t>Hamad AlAdwani</t>
  </si>
  <si>
    <t>Zakariya Bousafi</t>
  </si>
  <si>
    <t>Sam Johnson</t>
  </si>
  <si>
    <t>Cathil Cronin</t>
  </si>
  <si>
    <t>Rehan George</t>
  </si>
  <si>
    <t>Hamza Hassanein</t>
  </si>
  <si>
    <t>Davide Frenguelli</t>
  </si>
  <si>
    <t xml:space="preserve">Naser Al Menhali </t>
  </si>
  <si>
    <t>Aden Al Harthy</t>
  </si>
  <si>
    <t>Alex W</t>
  </si>
  <si>
    <t>Anas Mahmoud</t>
  </si>
  <si>
    <t>Amaan Sheikh</t>
  </si>
  <si>
    <t>Sebastian Alsop</t>
  </si>
  <si>
    <t>Jad Yamak</t>
  </si>
  <si>
    <t>Callum Dawson</t>
  </si>
  <si>
    <t>Jonas Greene</t>
  </si>
  <si>
    <t>Omar Attia</t>
  </si>
  <si>
    <t>Jo Randall</t>
  </si>
  <si>
    <t xml:space="preserve">Paul Useito </t>
  </si>
  <si>
    <t>Henry Baker</t>
  </si>
  <si>
    <t>Alex G</t>
  </si>
  <si>
    <t>Jacob Davidge</t>
  </si>
  <si>
    <t>Ethan Collings</t>
  </si>
  <si>
    <t>Karl Akkad</t>
  </si>
  <si>
    <t>Gabriel papacostantinou</t>
  </si>
  <si>
    <t>Kareem El-Bendary</t>
  </si>
  <si>
    <t>Mohammed Al Harrasi</t>
  </si>
  <si>
    <t>Mourad Galal</t>
  </si>
  <si>
    <t>Aidan Spencer</t>
  </si>
  <si>
    <t xml:space="preserve">Cameron Stavens </t>
  </si>
  <si>
    <t>FinnTaylor</t>
  </si>
  <si>
    <t>Farouq</t>
  </si>
  <si>
    <t>Bryn Button</t>
  </si>
  <si>
    <t>Andrew Dadson</t>
  </si>
  <si>
    <t>Noah Sakapaji</t>
  </si>
  <si>
    <t>Sulaiman Alireza</t>
  </si>
  <si>
    <t>Louis Mulleague</t>
  </si>
  <si>
    <t>Kangmin Lee</t>
  </si>
  <si>
    <t>Nour Adour</t>
  </si>
  <si>
    <t>Zakariya Al Ghafri</t>
  </si>
  <si>
    <t>Tom Craig</t>
  </si>
  <si>
    <t>Gabriel Giavankis</t>
  </si>
  <si>
    <t>Lewis Glately</t>
  </si>
  <si>
    <t>Laith</t>
  </si>
  <si>
    <t>Shane O'Donnell</t>
  </si>
  <si>
    <t>Luca Depolla</t>
  </si>
  <si>
    <t>Dillon Mensah</t>
  </si>
  <si>
    <t>Samer Subei</t>
  </si>
  <si>
    <t>Saad Faraj</t>
  </si>
  <si>
    <t>Mikael Anwar</t>
  </si>
  <si>
    <t>Mohammed Al Badi</t>
  </si>
  <si>
    <t>Can Blaschke</t>
  </si>
  <si>
    <t>Max Francois</t>
  </si>
  <si>
    <t>Harvey Busby</t>
  </si>
  <si>
    <t>Amir Heidari</t>
  </si>
  <si>
    <t>Jose</t>
  </si>
  <si>
    <t>Fahd Siddiqui</t>
  </si>
  <si>
    <t>Christian Perry</t>
  </si>
  <si>
    <t>Josh Hendricks</t>
  </si>
  <si>
    <t>Hamad Al Khalifa</t>
  </si>
  <si>
    <t>David Jacob</t>
  </si>
  <si>
    <t>Rouven Waldmann</t>
  </si>
  <si>
    <t>Sultan Al Lawati</t>
  </si>
  <si>
    <t>Zack Raidi</t>
  </si>
  <si>
    <t>Fayek Howeedy</t>
  </si>
  <si>
    <t>Matteo Zamparini</t>
  </si>
  <si>
    <t>Jawad Mir</t>
  </si>
  <si>
    <t>Charlie Fawcett</t>
  </si>
  <si>
    <t>Angus Bear</t>
  </si>
  <si>
    <t>Mo Robinson</t>
  </si>
  <si>
    <t>Moataz Hegazi</t>
  </si>
  <si>
    <t>Mazen Chouayab</t>
  </si>
  <si>
    <t>Zayd Al Jabri</t>
  </si>
  <si>
    <t>Colby Altman</t>
  </si>
  <si>
    <t>Faris Al Khalo</t>
  </si>
  <si>
    <t>Adam Jheir</t>
  </si>
  <si>
    <t>Fritz Tautenhahn</t>
  </si>
  <si>
    <t>Abdulaziz Al qattan</t>
  </si>
  <si>
    <t>Abdullah Muneef</t>
  </si>
  <si>
    <t>Gabriel Papaconstantinou</t>
  </si>
  <si>
    <t>Abdulhamid Saraj</t>
  </si>
  <si>
    <t>Connor Corrigan</t>
  </si>
  <si>
    <t>Riccardo Ianni</t>
  </si>
  <si>
    <t>Kieran Thompson</t>
  </si>
  <si>
    <t>Finn Dowling</t>
  </si>
  <si>
    <t>Finn Taylor</t>
  </si>
  <si>
    <t>Yahia</t>
  </si>
  <si>
    <t>Amr</t>
  </si>
  <si>
    <t>Alex Wilby</t>
  </si>
  <si>
    <t>Adam Achtar</t>
  </si>
  <si>
    <t>Charlie Collings</t>
  </si>
  <si>
    <t>Zaid Lolas</t>
  </si>
  <si>
    <t>Omar Ibrahim</t>
  </si>
  <si>
    <t>Saad faraj</t>
  </si>
  <si>
    <t>Nasser Al buti</t>
  </si>
  <si>
    <t>Kareem El-Bandary</t>
  </si>
  <si>
    <t>Willam Gevao</t>
  </si>
  <si>
    <t>Karim Abdou</t>
  </si>
  <si>
    <t>Jawad Al Lawati</t>
  </si>
  <si>
    <t>Ibrahim Al Ghafri</t>
  </si>
  <si>
    <t>Faisal Al Busaidi</t>
  </si>
  <si>
    <t>Jinan</t>
  </si>
  <si>
    <t xml:space="preserve">Malika Helal </t>
  </si>
  <si>
    <t>Sophie Shaw</t>
  </si>
  <si>
    <t>Sara</t>
  </si>
  <si>
    <t>Finn Reekie-Evans</t>
  </si>
  <si>
    <t>Bella Rushton</t>
  </si>
  <si>
    <t>Soha Adour</t>
  </si>
  <si>
    <t>Maina Al Yayhai</t>
  </si>
  <si>
    <t>Salma Raslan</t>
  </si>
  <si>
    <t>Camilla Steffenino</t>
  </si>
  <si>
    <t>Jumana</t>
  </si>
  <si>
    <t>Tochi Ukaegbu</t>
  </si>
  <si>
    <t>Amy Brereton-Stuart</t>
  </si>
  <si>
    <t>Sydney Goodwin</t>
  </si>
  <si>
    <t>Shareefa El-Mesaeed</t>
  </si>
  <si>
    <t>Mariya Al Mazroui</t>
  </si>
  <si>
    <t xml:space="preserve">Tia </t>
  </si>
  <si>
    <t>Emira Chouayab</t>
  </si>
  <si>
    <t>Annie Harris</t>
  </si>
  <si>
    <t>Rouba Abbas</t>
  </si>
  <si>
    <t>Nityaa Khaire</t>
  </si>
  <si>
    <t>Mariam El Naggar</t>
  </si>
  <si>
    <t>Duru Oktem</t>
  </si>
  <si>
    <t>Alice Landerholm</t>
  </si>
  <si>
    <t>Yassin Elesh</t>
  </si>
  <si>
    <t>Luca Dinac</t>
  </si>
  <si>
    <t>Bas Halling</t>
  </si>
  <si>
    <t>Hamza Mounir</t>
  </si>
  <si>
    <t>Alex Graydon</t>
  </si>
  <si>
    <t>Connor Clifton</t>
  </si>
  <si>
    <t>Danny Whatmore</t>
  </si>
  <si>
    <t>Jad Mamaari</t>
  </si>
  <si>
    <t>Yousef Al Moosa</t>
  </si>
  <si>
    <t>Sayed AlQallaf</t>
  </si>
  <si>
    <t>Jubran Al Balushi</t>
  </si>
  <si>
    <t>Matt O'Donoghue</t>
  </si>
  <si>
    <t>Abdullah Nejaim</t>
  </si>
  <si>
    <t>Jordan Smit</t>
  </si>
  <si>
    <t>Alex Najjar</t>
  </si>
  <si>
    <t>Ahmed Mujaini</t>
  </si>
  <si>
    <t>Riley Forbes</t>
  </si>
  <si>
    <t xml:space="preserve">Omer Sherif </t>
  </si>
  <si>
    <t>Eyad Alhamouly</t>
  </si>
  <si>
    <t xml:space="preserve">Juan Figueroa </t>
  </si>
  <si>
    <t>Haider Nazir</t>
  </si>
  <si>
    <t>Carl Masrajian</t>
  </si>
  <si>
    <t>Abdulwahab Alozainah</t>
  </si>
  <si>
    <t>Abdelrahman Al Shehab</t>
  </si>
  <si>
    <t>Hamdan Al Jabri</t>
  </si>
  <si>
    <t>William Gevao</t>
  </si>
  <si>
    <t>Daniel Smyllie</t>
  </si>
  <si>
    <t>Joe Hughes</t>
  </si>
  <si>
    <t>Fazil</t>
  </si>
  <si>
    <t>Fayek</t>
  </si>
  <si>
    <t>1.01.11</t>
  </si>
  <si>
    <t>1.02.15</t>
  </si>
  <si>
    <t>1.01.67</t>
  </si>
  <si>
    <t>1.00.00</t>
  </si>
  <si>
    <t>1.06.12</t>
  </si>
  <si>
    <t>1.10.61</t>
  </si>
  <si>
    <t>1.06.59</t>
  </si>
  <si>
    <t>0.57.27</t>
  </si>
  <si>
    <t>0.56.10</t>
  </si>
  <si>
    <t>1.05.73</t>
  </si>
  <si>
    <t>1.22.72</t>
  </si>
  <si>
    <t>1.04.89</t>
  </si>
  <si>
    <t>0.58.83</t>
  </si>
  <si>
    <t>1.03.74</t>
  </si>
  <si>
    <t>1.22.83</t>
  </si>
  <si>
    <t>1.07.25</t>
  </si>
  <si>
    <t>1.05.90</t>
  </si>
  <si>
    <t>1.27.11</t>
  </si>
  <si>
    <t>Faha Siddiqui</t>
  </si>
  <si>
    <t>1.06.60</t>
  </si>
  <si>
    <t>1.08.58</t>
  </si>
  <si>
    <t>1.03.16</t>
  </si>
  <si>
    <t>1.00.90</t>
  </si>
  <si>
    <t>1.01.83</t>
  </si>
  <si>
    <t>1.08.74</t>
  </si>
  <si>
    <t>1.13.67</t>
  </si>
  <si>
    <t>1.14.89</t>
  </si>
  <si>
    <t>1.03.45</t>
  </si>
  <si>
    <t>8.99</t>
  </si>
  <si>
    <t>6.03</t>
  </si>
  <si>
    <t>8.25</t>
  </si>
  <si>
    <t>8.85</t>
  </si>
  <si>
    <t>7.0</t>
  </si>
  <si>
    <t>7.78</t>
  </si>
  <si>
    <t>7.20</t>
  </si>
  <si>
    <t>8.73</t>
  </si>
  <si>
    <t>7.84</t>
  </si>
  <si>
    <t>7.56</t>
  </si>
  <si>
    <t>7.45</t>
  </si>
  <si>
    <t>6.88</t>
  </si>
  <si>
    <t>5.06</t>
  </si>
  <si>
    <t>8.35</t>
  </si>
  <si>
    <t>8.34</t>
  </si>
  <si>
    <t>5.46</t>
  </si>
  <si>
    <t>6.38</t>
  </si>
  <si>
    <t>7.21</t>
  </si>
  <si>
    <t>5.91</t>
  </si>
  <si>
    <t>6.12</t>
  </si>
  <si>
    <t>6.29</t>
  </si>
  <si>
    <t>8.41</t>
  </si>
  <si>
    <t>7.68</t>
  </si>
  <si>
    <t>6.49</t>
  </si>
  <si>
    <t>7.31</t>
  </si>
  <si>
    <t>5.53</t>
  </si>
  <si>
    <t>6.07</t>
  </si>
  <si>
    <t>5.41</t>
  </si>
  <si>
    <t>3.66</t>
  </si>
  <si>
    <t>3.63</t>
  </si>
  <si>
    <t>3.22</t>
  </si>
  <si>
    <t>3.97</t>
  </si>
  <si>
    <t>3.90</t>
  </si>
  <si>
    <t>3.19</t>
  </si>
  <si>
    <t>Mia Athoney</t>
  </si>
  <si>
    <t>3.45</t>
  </si>
  <si>
    <t>4.22</t>
  </si>
  <si>
    <t>3.76</t>
  </si>
  <si>
    <t>3.69</t>
  </si>
  <si>
    <t>Nada Klyb</t>
  </si>
  <si>
    <t>3.36</t>
  </si>
  <si>
    <t>3.48</t>
  </si>
  <si>
    <t>3.21</t>
  </si>
  <si>
    <t>3.49</t>
  </si>
  <si>
    <t>noda shoueri</t>
  </si>
  <si>
    <t>3.56</t>
  </si>
  <si>
    <t>1.95</t>
  </si>
  <si>
    <t>3.07</t>
  </si>
  <si>
    <t>3.44</t>
  </si>
  <si>
    <t>3.31</t>
  </si>
  <si>
    <t>Sara K</t>
  </si>
  <si>
    <t>3.79</t>
  </si>
  <si>
    <t>Iman lafayette</t>
  </si>
  <si>
    <t>3.73</t>
  </si>
  <si>
    <t>3.92</t>
  </si>
  <si>
    <t>3.32</t>
  </si>
  <si>
    <t>3.60</t>
  </si>
  <si>
    <t>Asha Al Suleomani</t>
  </si>
  <si>
    <t>2.55</t>
  </si>
  <si>
    <t>18.46</t>
  </si>
  <si>
    <t>15.09</t>
  </si>
  <si>
    <t>17.82</t>
  </si>
  <si>
    <t>16.30</t>
  </si>
  <si>
    <t>17.03</t>
  </si>
  <si>
    <t>12.49</t>
  </si>
  <si>
    <t>14.00</t>
  </si>
  <si>
    <t>23.18</t>
  </si>
  <si>
    <t>16.50</t>
  </si>
  <si>
    <t>14.93</t>
  </si>
  <si>
    <t>10.70</t>
  </si>
  <si>
    <t>13.09</t>
  </si>
  <si>
    <t>13.53</t>
  </si>
  <si>
    <t>16.17</t>
  </si>
  <si>
    <t>15.29</t>
  </si>
  <si>
    <t>Elanor Leach</t>
  </si>
  <si>
    <t>15.32</t>
  </si>
  <si>
    <t>12.98</t>
  </si>
  <si>
    <t>11.28</t>
  </si>
  <si>
    <t>10.22</t>
  </si>
  <si>
    <t>16.66</t>
  </si>
  <si>
    <t>17.20</t>
  </si>
  <si>
    <t>13.74</t>
  </si>
  <si>
    <t>13.35</t>
  </si>
  <si>
    <t>14.25</t>
  </si>
  <si>
    <t>0.26.22</t>
  </si>
  <si>
    <t>0.24.35</t>
  </si>
  <si>
    <t>0.24.85</t>
  </si>
  <si>
    <t>0.25.15</t>
  </si>
  <si>
    <t>0.25.93</t>
  </si>
  <si>
    <t>0.31.98</t>
  </si>
  <si>
    <t>0.25.42</t>
  </si>
  <si>
    <t>0.26.71</t>
  </si>
  <si>
    <t>Jod Yamak</t>
  </si>
  <si>
    <t>0.25.52</t>
  </si>
  <si>
    <t>0.24.19</t>
  </si>
  <si>
    <t>0.28.62</t>
  </si>
  <si>
    <t>0.25.03</t>
  </si>
  <si>
    <t>0.25.87</t>
  </si>
  <si>
    <t>0.27.56</t>
  </si>
  <si>
    <t>08.36</t>
  </si>
  <si>
    <t>08.38</t>
  </si>
  <si>
    <t>08.74</t>
  </si>
  <si>
    <t>Ricardo</t>
  </si>
  <si>
    <t>0.28.21</t>
  </si>
  <si>
    <t>0.27.91</t>
  </si>
  <si>
    <t>0.25.67</t>
  </si>
  <si>
    <t>0.26.46</t>
  </si>
  <si>
    <t>0.30.21</t>
  </si>
  <si>
    <t>0.28.80</t>
  </si>
  <si>
    <t>0.27.49</t>
  </si>
  <si>
    <t>0.30.29</t>
  </si>
  <si>
    <t>Zayd Aljabri</t>
  </si>
  <si>
    <t>0.26.47</t>
  </si>
  <si>
    <t>Kareem</t>
  </si>
  <si>
    <t>0.25.58</t>
  </si>
  <si>
    <t>0.35.11</t>
  </si>
  <si>
    <t>0.26.88</t>
  </si>
  <si>
    <t>0.26.21</t>
  </si>
  <si>
    <t>0.25.16</t>
  </si>
  <si>
    <t>ATHLETICS - GIRLS Triple Jump</t>
  </si>
  <si>
    <t>8.16</t>
  </si>
  <si>
    <t>7.83</t>
  </si>
  <si>
    <t>none</t>
  </si>
  <si>
    <t>8.59</t>
  </si>
  <si>
    <t>7.73</t>
  </si>
  <si>
    <t>8.11</t>
  </si>
  <si>
    <t>7.81</t>
  </si>
  <si>
    <t>8.02</t>
  </si>
  <si>
    <t>6.84</t>
  </si>
  <si>
    <t>Vitoria Moris</t>
  </si>
  <si>
    <t>7.95</t>
  </si>
  <si>
    <t>Maraal al Riyas</t>
  </si>
  <si>
    <t>6.95</t>
  </si>
  <si>
    <t>6.32</t>
  </si>
  <si>
    <t>7.79</t>
  </si>
  <si>
    <t>7.19</t>
  </si>
  <si>
    <t>6.91</t>
  </si>
  <si>
    <t>7.30</t>
  </si>
  <si>
    <t>4.35</t>
  </si>
  <si>
    <t>8.00</t>
  </si>
  <si>
    <t>8.04</t>
  </si>
  <si>
    <t>7.38</t>
  </si>
  <si>
    <t>8.12</t>
  </si>
  <si>
    <t>1.35</t>
  </si>
  <si>
    <t>1.20</t>
  </si>
  <si>
    <t>1.52</t>
  </si>
  <si>
    <t>1.15</t>
  </si>
  <si>
    <t>1.30</t>
  </si>
  <si>
    <t>1.25</t>
  </si>
  <si>
    <t>1.10</t>
  </si>
  <si>
    <t>1.40</t>
  </si>
  <si>
    <t>3.12.62</t>
  </si>
  <si>
    <t>2.53.33</t>
  </si>
  <si>
    <t>2.48.62</t>
  </si>
  <si>
    <t>3.00.87</t>
  </si>
  <si>
    <t>2.54.89</t>
  </si>
  <si>
    <t>2.56.56</t>
  </si>
  <si>
    <t>3.04.06</t>
  </si>
  <si>
    <t>2.48.86</t>
  </si>
  <si>
    <t>2.52.39</t>
  </si>
  <si>
    <t>3.23.34</t>
  </si>
  <si>
    <t>Tiffany</t>
  </si>
  <si>
    <t>3.59.56</t>
  </si>
  <si>
    <t>3.39.43</t>
  </si>
  <si>
    <t>Noor</t>
  </si>
  <si>
    <t>4.25.67</t>
  </si>
  <si>
    <t>3.11.39</t>
  </si>
  <si>
    <t>2.57.69</t>
  </si>
  <si>
    <t>3.11.03</t>
  </si>
  <si>
    <t>2.58.57</t>
  </si>
  <si>
    <t>3.14.91</t>
  </si>
  <si>
    <t>4.02.79</t>
  </si>
  <si>
    <t>2.52.29</t>
  </si>
  <si>
    <t>Annie</t>
  </si>
  <si>
    <t>3.01.94</t>
  </si>
  <si>
    <t>2.51.42</t>
  </si>
  <si>
    <t>3.01.68</t>
  </si>
  <si>
    <t>Fatima</t>
  </si>
  <si>
    <t>4.19.53</t>
  </si>
  <si>
    <t>3.44.21</t>
  </si>
  <si>
    <t>3.11.30</t>
  </si>
  <si>
    <t>3.19.53</t>
  </si>
  <si>
    <t>ATHLETICS - GIRLS 800M</t>
  </si>
  <si>
    <t>Samantha</t>
  </si>
  <si>
    <t>Vivian</t>
  </si>
  <si>
    <t>Kamilia</t>
  </si>
  <si>
    <t>Maather</t>
  </si>
  <si>
    <t>Hoda</t>
  </si>
  <si>
    <t>1.12.35</t>
  </si>
  <si>
    <t>1.28.54</t>
  </si>
  <si>
    <t>1.19.73</t>
  </si>
  <si>
    <t>1.21.16</t>
  </si>
  <si>
    <t>1.18.38</t>
  </si>
  <si>
    <t>1.15.81</t>
  </si>
  <si>
    <t>1.16.24</t>
  </si>
  <si>
    <t>1.21.24</t>
  </si>
  <si>
    <t>1.09.38</t>
  </si>
  <si>
    <t>1.11.67</t>
  </si>
  <si>
    <t>1.10.26</t>
  </si>
  <si>
    <t>1.19.50</t>
  </si>
  <si>
    <t>1.17.12</t>
  </si>
  <si>
    <t>1.34.36</t>
  </si>
  <si>
    <t>10.46</t>
  </si>
  <si>
    <t>10.16</t>
  </si>
  <si>
    <t>13.05</t>
  </si>
  <si>
    <t>07.4</t>
  </si>
  <si>
    <t>08.90</t>
  </si>
  <si>
    <t>11.72</t>
  </si>
  <si>
    <t>10.47</t>
  </si>
  <si>
    <t>10.53</t>
  </si>
  <si>
    <t>14.47</t>
  </si>
  <si>
    <t>07.17</t>
  </si>
  <si>
    <t>07.72</t>
  </si>
  <si>
    <t>11.35</t>
  </si>
  <si>
    <t>1.15.00</t>
  </si>
  <si>
    <t>1.31.00</t>
  </si>
  <si>
    <t>1.22.00</t>
  </si>
  <si>
    <t>1.13.00</t>
  </si>
  <si>
    <t>1.14.00</t>
  </si>
  <si>
    <t>Emma</t>
  </si>
  <si>
    <t>1.16.00</t>
  </si>
  <si>
    <t>1.21.00</t>
  </si>
  <si>
    <t>1.18.40</t>
  </si>
  <si>
    <t>1.27.80</t>
  </si>
  <si>
    <t>1.12.18</t>
  </si>
  <si>
    <t>1.20.11</t>
  </si>
  <si>
    <t xml:space="preserve">Charlotte Pilgrim </t>
  </si>
  <si>
    <t>1.25.77</t>
  </si>
  <si>
    <t>1.30.06</t>
  </si>
  <si>
    <t>1.23.75</t>
  </si>
  <si>
    <t>08.34</t>
  </si>
  <si>
    <t>Gabriel Zamparini</t>
  </si>
  <si>
    <t>07.45</t>
  </si>
  <si>
    <t>07.93</t>
  </si>
  <si>
    <t>09.56</t>
  </si>
  <si>
    <t>05.67</t>
  </si>
  <si>
    <t>05.89</t>
  </si>
  <si>
    <t>08.19</t>
  </si>
  <si>
    <t>06.45</t>
  </si>
  <si>
    <t>09.65</t>
  </si>
  <si>
    <t>10.85</t>
  </si>
  <si>
    <t>06.49</t>
  </si>
  <si>
    <t>06.17</t>
  </si>
  <si>
    <t>08.22</t>
  </si>
  <si>
    <t>08.57</t>
  </si>
  <si>
    <t>Yasmina</t>
  </si>
  <si>
    <t>Femke</t>
  </si>
  <si>
    <t>Sindeya</t>
  </si>
  <si>
    <t>Leena</t>
  </si>
  <si>
    <t>18.24</t>
  </si>
  <si>
    <t>24.83</t>
  </si>
  <si>
    <t>30.10</t>
  </si>
  <si>
    <t>22.93</t>
  </si>
  <si>
    <t>16.40</t>
  </si>
  <si>
    <t>22.96</t>
  </si>
  <si>
    <t>14.99</t>
  </si>
  <si>
    <t>24.55</t>
  </si>
  <si>
    <t>24.38</t>
  </si>
  <si>
    <t>44.61</t>
  </si>
  <si>
    <t>15.72</t>
  </si>
  <si>
    <t>14.70</t>
  </si>
  <si>
    <t>22.95</t>
  </si>
  <si>
    <t>26.05</t>
  </si>
  <si>
    <t>John Can</t>
  </si>
  <si>
    <t>17.18</t>
  </si>
  <si>
    <t>20.10</t>
  </si>
  <si>
    <t>23.68</t>
  </si>
  <si>
    <t>14.95</t>
  </si>
  <si>
    <t>13.98</t>
  </si>
  <si>
    <t>18.20</t>
  </si>
  <si>
    <t>21.63</t>
  </si>
  <si>
    <t>19.39</t>
  </si>
  <si>
    <t>23.77</t>
  </si>
  <si>
    <t>11.40</t>
  </si>
  <si>
    <t>13.43</t>
  </si>
  <si>
    <t>16.74</t>
  </si>
  <si>
    <t>24.53</t>
  </si>
  <si>
    <t>Molly</t>
  </si>
  <si>
    <t>safeeya</t>
  </si>
  <si>
    <t>Honey</t>
  </si>
  <si>
    <t>Lana</t>
  </si>
  <si>
    <t xml:space="preserve">Fayek </t>
  </si>
  <si>
    <t>4.68</t>
  </si>
  <si>
    <t>4.92</t>
  </si>
  <si>
    <t>4.60</t>
  </si>
  <si>
    <t>4.76</t>
  </si>
  <si>
    <t>Alex</t>
  </si>
  <si>
    <t>3.96</t>
  </si>
  <si>
    <t>2.73</t>
  </si>
  <si>
    <t>4.05</t>
  </si>
  <si>
    <t>4.41</t>
  </si>
  <si>
    <t>5.15</t>
  </si>
  <si>
    <t>4.48</t>
  </si>
  <si>
    <t>Jassim Al Musaileem</t>
  </si>
  <si>
    <t>4.34</t>
  </si>
  <si>
    <t>4.57</t>
  </si>
  <si>
    <t>4.59</t>
  </si>
  <si>
    <t>5.12</t>
  </si>
  <si>
    <t>4.43</t>
  </si>
  <si>
    <t>Matteo Zombourini</t>
  </si>
  <si>
    <t>4.55</t>
  </si>
  <si>
    <t>5.11</t>
  </si>
  <si>
    <t>4.58</t>
  </si>
  <si>
    <t>4.26</t>
  </si>
  <si>
    <t>4.49</t>
  </si>
  <si>
    <t>4.82</t>
  </si>
  <si>
    <t>4.97</t>
  </si>
  <si>
    <t>3.35</t>
  </si>
  <si>
    <t>3.80</t>
  </si>
  <si>
    <t>4.15</t>
  </si>
  <si>
    <t>ATHLETICS - BOYS Triple Jump</t>
  </si>
  <si>
    <t>10.36</t>
  </si>
  <si>
    <t>10.00</t>
  </si>
  <si>
    <t>10.50</t>
  </si>
  <si>
    <t>08.53</t>
  </si>
  <si>
    <t>08.54</t>
  </si>
  <si>
    <t>09.53</t>
  </si>
  <si>
    <t>07.44</t>
  </si>
  <si>
    <t>08.94</t>
  </si>
  <si>
    <t>09.10</t>
  </si>
  <si>
    <t>08.48</t>
  </si>
  <si>
    <t>08.78</t>
  </si>
  <si>
    <t>09.11</t>
  </si>
  <si>
    <t>09.21</t>
  </si>
  <si>
    <t>09.04</t>
  </si>
  <si>
    <t>09.49</t>
  </si>
  <si>
    <t>09.80</t>
  </si>
  <si>
    <t>06.54</t>
  </si>
  <si>
    <t>09.09</t>
  </si>
  <si>
    <t>08.24</t>
  </si>
  <si>
    <t>09.00</t>
  </si>
  <si>
    <t>08.00</t>
  </si>
  <si>
    <t>09.20</t>
  </si>
  <si>
    <t>08.05</t>
  </si>
  <si>
    <t>Jaad</t>
  </si>
  <si>
    <t>Hamza</t>
  </si>
  <si>
    <t>1.45</t>
  </si>
  <si>
    <t>1.53</t>
  </si>
  <si>
    <t>1.51</t>
  </si>
  <si>
    <t>1.50</t>
  </si>
  <si>
    <t xml:space="preserve"> Kangmin</t>
  </si>
  <si>
    <t>1.52.26</t>
  </si>
  <si>
    <t>1.58.34</t>
  </si>
  <si>
    <t>1.52.87</t>
  </si>
  <si>
    <t>2.25.78</t>
  </si>
  <si>
    <t>2.05.70</t>
  </si>
  <si>
    <t>2.03.86</t>
  </si>
  <si>
    <t>1.48.22</t>
  </si>
  <si>
    <t>1.45.35</t>
  </si>
  <si>
    <t>2.08.72</t>
  </si>
  <si>
    <t>2.14.05</t>
  </si>
  <si>
    <t>1.55.90</t>
  </si>
  <si>
    <t>1.51.86</t>
  </si>
  <si>
    <t>1.54.20</t>
  </si>
  <si>
    <t>1.54.90</t>
  </si>
  <si>
    <t>2.15.26</t>
  </si>
  <si>
    <t>2.16.30</t>
  </si>
  <si>
    <t>2.11.48</t>
  </si>
  <si>
    <t>2.13.76</t>
  </si>
  <si>
    <t>2.18.05</t>
  </si>
  <si>
    <t>2.24.76</t>
  </si>
  <si>
    <t>2.20.76</t>
  </si>
  <si>
    <t>2.03.27</t>
  </si>
  <si>
    <t>2.17.96</t>
  </si>
  <si>
    <t>2.12.61</t>
  </si>
  <si>
    <t>2.21.36</t>
  </si>
  <si>
    <t>2.42.82</t>
  </si>
  <si>
    <t>2.11.70</t>
  </si>
  <si>
    <t>100.0.0</t>
  </si>
  <si>
    <t>1.05.39</t>
  </si>
  <si>
    <t>1.09.51</t>
  </si>
  <si>
    <t>1.02.24</t>
  </si>
  <si>
    <t>1.06.99</t>
  </si>
  <si>
    <t>1.06.20</t>
  </si>
  <si>
    <t>1.01.05</t>
  </si>
  <si>
    <t>1.04.94</t>
  </si>
  <si>
    <t>1.02.57</t>
  </si>
  <si>
    <t>1.02.11</t>
  </si>
  <si>
    <t>1.08.47</t>
  </si>
  <si>
    <t>1.02.93</t>
  </si>
  <si>
    <t xml:space="preserve">Points </t>
  </si>
  <si>
    <t>2.51.07</t>
  </si>
  <si>
    <t>3.01.05</t>
  </si>
  <si>
    <t>2.56.52</t>
  </si>
  <si>
    <t>2.49.90</t>
  </si>
  <si>
    <t>2.55.22</t>
  </si>
  <si>
    <t>2.48.49</t>
  </si>
  <si>
    <t>2.22.18</t>
  </si>
  <si>
    <t>Clare</t>
  </si>
  <si>
    <t>2.22.84</t>
  </si>
  <si>
    <t>2.24.57</t>
  </si>
  <si>
    <t>2.26.28</t>
  </si>
  <si>
    <t>2.27.69</t>
  </si>
  <si>
    <t>2.28.35</t>
  </si>
  <si>
    <t>2.28.15</t>
  </si>
  <si>
    <t>2.29.37</t>
  </si>
  <si>
    <t>1.00.21</t>
  </si>
  <si>
    <t>1.02.09</t>
  </si>
  <si>
    <t>1.01.77</t>
  </si>
  <si>
    <t>1.09.80</t>
  </si>
  <si>
    <t>1.08.64</t>
  </si>
  <si>
    <t>1.11.84</t>
  </si>
  <si>
    <t>1.12.74</t>
  </si>
  <si>
    <t>1.11.10</t>
  </si>
  <si>
    <t>1.16.67</t>
  </si>
  <si>
    <t>1.19.37</t>
  </si>
  <si>
    <t>2.02.16</t>
  </si>
  <si>
    <t>2.10.39</t>
  </si>
  <si>
    <t>2.07.20</t>
  </si>
  <si>
    <t>2.09.28</t>
  </si>
  <si>
    <t>2.16.35</t>
  </si>
  <si>
    <t>2.15.89</t>
  </si>
  <si>
    <t>2.13.50</t>
  </si>
  <si>
    <t>2.14.89</t>
  </si>
  <si>
    <t>1.46.02</t>
  </si>
  <si>
    <t>1.47.74</t>
  </si>
  <si>
    <t>1.49.09</t>
  </si>
  <si>
    <t>1.50.16</t>
  </si>
  <si>
    <t>1.51.60</t>
  </si>
  <si>
    <t>1.54.87</t>
  </si>
  <si>
    <t>1.53.41</t>
  </si>
  <si>
    <t>1.52.47</t>
  </si>
  <si>
    <t>1.00.14</t>
  </si>
  <si>
    <t>1.01.02</t>
  </si>
  <si>
    <t>1.01.49</t>
  </si>
  <si>
    <t>1.02.59</t>
  </si>
  <si>
    <t>score</t>
  </si>
  <si>
    <t>total</t>
  </si>
  <si>
    <t>›</t>
  </si>
  <si>
    <t>2.56.95</t>
  </si>
  <si>
    <t>3.02.01</t>
  </si>
  <si>
    <t>points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</si>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</sst>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4"/>
      <color rgb="FFFFFFFF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mbria"/>
      <family val="1"/>
    </font>
    <font>
      <sz val="11"/>
      <color rgb="FF000000"/>
      <name val="Cambria"/>
      <family val="1"/>
    </font>
    <font>
      <sz val="16"/>
      <color rgb="FF000000"/>
      <name val="Cambria"/>
      <family val="1"/>
    </font>
    <font>
      <sz val="16"/>
      <name val="Cambria"/>
      <family val="1"/>
    </font>
    <font>
      <b/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420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9" fillId="0" borderId="0"/>
  </cellStyleXfs>
  <cellXfs count="223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6" fillId="3" borderId="1" xfId="0" applyFont="1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20" fontId="8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3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3" fillId="9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/>
    <xf numFmtId="0" fontId="25" fillId="0" borderId="15" xfId="0" applyFont="1" applyBorder="1"/>
    <xf numFmtId="0" fontId="24" fillId="0" borderId="15" xfId="0" applyFont="1" applyBorder="1" applyAlignment="1">
      <alignment horizontal="left" vertical="top"/>
    </xf>
    <xf numFmtId="0" fontId="24" fillId="0" borderId="15" xfId="0" applyFont="1" applyBorder="1"/>
    <xf numFmtId="0" fontId="26" fillId="0" borderId="1" xfId="0" applyFont="1" applyBorder="1"/>
    <xf numFmtId="0" fontId="27" fillId="0" borderId="1" xfId="0" applyFont="1" applyBorder="1" applyAlignment="1"/>
    <xf numFmtId="0" fontId="27" fillId="0" borderId="1" xfId="0" applyFont="1" applyBorder="1" applyAlignment="1">
      <alignment vertical="top"/>
    </xf>
    <xf numFmtId="0" fontId="28" fillId="9" borderId="1" xfId="0" applyFont="1" applyFill="1" applyBorder="1" applyAlignment="1">
      <alignment horizontal="left" vertical="center" wrapText="1"/>
    </xf>
    <xf numFmtId="0" fontId="27" fillId="0" borderId="1" xfId="0" applyFont="1" applyBorder="1"/>
    <xf numFmtId="0" fontId="26" fillId="0" borderId="1" xfId="0" applyFont="1" applyBorder="1" applyAlignment="1"/>
    <xf numFmtId="0" fontId="26" fillId="9" borderId="1" xfId="0" applyFont="1" applyFill="1" applyBorder="1"/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0" borderId="1" xfId="0" applyFill="1" applyBorder="1"/>
    <xf numFmtId="0" fontId="26" fillId="10" borderId="1" xfId="0" applyFont="1" applyFill="1" applyBorder="1"/>
    <xf numFmtId="0" fontId="28" fillId="11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/>
    <xf numFmtId="0" fontId="27" fillId="10" borderId="1" xfId="0" applyFont="1" applyFill="1" applyBorder="1" applyAlignment="1">
      <alignment vertical="top"/>
    </xf>
    <xf numFmtId="2" fontId="0" fillId="10" borderId="1" xfId="0" applyNumberFormat="1" applyFill="1" applyBorder="1"/>
    <xf numFmtId="0" fontId="0" fillId="3" borderId="1" xfId="0" applyFill="1" applyBorder="1"/>
    <xf numFmtId="0" fontId="26" fillId="3" borderId="1" xfId="0" applyFont="1" applyFill="1" applyBorder="1"/>
    <xf numFmtId="0" fontId="28" fillId="12" borderId="1" xfId="0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27" fillId="3" borderId="1" xfId="0" applyFont="1" applyFill="1" applyBorder="1" applyAlignment="1"/>
    <xf numFmtId="0" fontId="0" fillId="0" borderId="0" xfId="0" applyAlignment="1"/>
    <xf numFmtId="0" fontId="3" fillId="0" borderId="5" xfId="0" applyFont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left" vertical="center" wrapText="1"/>
    </xf>
    <xf numFmtId="0" fontId="0" fillId="10" borderId="5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26" fillId="11" borderId="1" xfId="0" applyFont="1" applyFill="1" applyBorder="1" applyAlignment="1">
      <alignment horizontal="left"/>
    </xf>
    <xf numFmtId="0" fontId="3" fillId="0" borderId="5" xfId="0" applyFont="1" applyBorder="1" applyAlignment="1"/>
    <xf numFmtId="0" fontId="0" fillId="0" borderId="17" xfId="0" applyBorder="1" applyAlignment="1"/>
    <xf numFmtId="0" fontId="3" fillId="0" borderId="0" xfId="0" applyFont="1"/>
    <xf numFmtId="0" fontId="25" fillId="10" borderId="15" xfId="0" applyFont="1" applyFill="1" applyBorder="1"/>
    <xf numFmtId="0" fontId="24" fillId="10" borderId="15" xfId="0" applyFont="1" applyFill="1" applyBorder="1" applyAlignment="1"/>
    <xf numFmtId="0" fontId="25" fillId="10" borderId="15" xfId="0" applyFont="1" applyFill="1" applyBorder="1" applyAlignment="1"/>
    <xf numFmtId="0" fontId="24" fillId="10" borderId="15" xfId="0" applyFont="1" applyFill="1" applyBorder="1" applyAlignment="1">
      <alignment horizontal="left" vertical="top"/>
    </xf>
    <xf numFmtId="0" fontId="24" fillId="10" borderId="15" xfId="0" applyFont="1" applyFill="1" applyBorder="1"/>
    <xf numFmtId="0" fontId="25" fillId="11" borderId="15" xfId="0" applyFont="1" applyFill="1" applyBorder="1" applyAlignment="1"/>
    <xf numFmtId="0" fontId="0" fillId="0" borderId="5" xfId="0" applyBorder="1" applyAlignment="1"/>
    <xf numFmtId="0" fontId="0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/>
    <xf numFmtId="0" fontId="0" fillId="10" borderId="0" xfId="0" applyFill="1" applyAlignment="1">
      <alignment horizontal="center"/>
    </xf>
    <xf numFmtId="2" fontId="0" fillId="0" borderId="1" xfId="0" applyNumberFormat="1" applyBorder="1"/>
    <xf numFmtId="0" fontId="0" fillId="10" borderId="0" xfId="0" applyFill="1"/>
    <xf numFmtId="0" fontId="3" fillId="10" borderId="1" xfId="0" applyFont="1" applyFill="1" applyBorder="1" applyAlignment="1">
      <alignment horizontal="center" vertical="center"/>
    </xf>
    <xf numFmtId="0" fontId="3" fillId="10" borderId="5" xfId="0" applyFont="1" applyFill="1" applyBorder="1" applyAlignment="1"/>
    <xf numFmtId="49" fontId="3" fillId="10" borderId="1" xfId="0" applyNumberFormat="1" applyFont="1" applyFill="1" applyBorder="1" applyAlignment="1">
      <alignment horizontal="center" vertical="center"/>
    </xf>
    <xf numFmtId="0" fontId="20" fillId="1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20" fillId="3" borderId="0" xfId="0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0" fontId="26" fillId="10" borderId="1" xfId="0" applyFont="1" applyFill="1" applyBorder="1" applyAlignment="1"/>
    <xf numFmtId="0" fontId="24" fillId="0" borderId="16" xfId="0" applyFont="1" applyBorder="1" applyAlignment="1"/>
    <xf numFmtId="0" fontId="0" fillId="0" borderId="1" xfId="0" applyBorder="1" applyAlignment="1">
      <alignment horizontal="right"/>
    </xf>
    <xf numFmtId="0" fontId="25" fillId="11" borderId="15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10" borderId="17" xfId="0" applyFill="1" applyBorder="1" applyAlignment="1">
      <alignment horizontal="center"/>
    </xf>
    <xf numFmtId="0" fontId="29" fillId="0" borderId="0" xfId="10" applyAlignment="1">
      <alignment horizontal="center"/>
    </xf>
    <xf numFmtId="0" fontId="29" fillId="0" borderId="0" xfId="10" applyAlignment="1">
      <alignment horizontal="center"/>
    </xf>
    <xf numFmtId="0" fontId="29" fillId="0" borderId="1" xfId="1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8" xfId="0" applyBorder="1"/>
    <xf numFmtId="0" fontId="0" fillId="0" borderId="13" xfId="0" applyBorder="1"/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0" fillId="2" borderId="3" xfId="0" applyFont="1" applyFill="1" applyBorder="1" applyAlignment="1">
      <alignment vertical="center" wrapText="1"/>
    </xf>
    <xf numFmtId="0" fontId="0" fillId="0" borderId="19" xfId="0" applyBorder="1"/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ill="1" applyBorder="1"/>
    <xf numFmtId="0" fontId="8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0" xfId="0" applyFont="1" applyBorder="1"/>
    <xf numFmtId="0" fontId="10" fillId="2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2" fillId="8" borderId="13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10"/>
    <cellStyle name="Normal 3" xfId="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942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abSelected="1" zoomScale="138" zoomScaleNormal="138" workbookViewId="0">
      <selection activeCell="C7" sqref="C7"/>
    </sheetView>
  </sheetViews>
  <sheetFormatPr baseColWidth="10" defaultColWidth="11" defaultRowHeight="16" x14ac:dyDescent="0.2"/>
  <cols>
    <col min="1" max="1" width="11" style="8"/>
    <col min="2" max="8" width="16.5" customWidth="1"/>
  </cols>
  <sheetData>
    <row r="2" spans="1:12" x14ac:dyDescent="0.2">
      <c r="A2" s="179"/>
      <c r="B2" s="184" t="s">
        <v>89</v>
      </c>
      <c r="C2" s="185"/>
      <c r="D2" s="185"/>
      <c r="E2" s="185"/>
      <c r="F2" s="185"/>
      <c r="G2" s="185"/>
      <c r="H2" s="185"/>
    </row>
    <row r="3" spans="1:12" x14ac:dyDescent="0.2">
      <c r="A3" s="180"/>
      <c r="B3" s="186"/>
      <c r="C3" s="185"/>
      <c r="D3" s="185"/>
      <c r="E3" s="185"/>
      <c r="F3" s="185"/>
      <c r="G3" s="185"/>
      <c r="H3" s="185"/>
    </row>
    <row r="4" spans="1:12" x14ac:dyDescent="0.2">
      <c r="A4" s="181" t="s">
        <v>5</v>
      </c>
      <c r="B4" s="162" t="s">
        <v>6</v>
      </c>
      <c r="C4" s="157" t="s">
        <v>90</v>
      </c>
      <c r="D4" s="39" t="s">
        <v>91</v>
      </c>
      <c r="E4" s="39" t="s">
        <v>92</v>
      </c>
      <c r="F4" s="39" t="s">
        <v>93</v>
      </c>
      <c r="G4" s="39" t="s">
        <v>94</v>
      </c>
      <c r="H4" s="39" t="s">
        <v>95</v>
      </c>
    </row>
    <row r="5" spans="1:12" ht="19" x14ac:dyDescent="0.25">
      <c r="A5" s="181" t="s">
        <v>9</v>
      </c>
      <c r="B5" s="163" t="s">
        <v>8</v>
      </c>
      <c r="C5" s="151">
        <v>14</v>
      </c>
      <c r="D5" s="151">
        <v>13</v>
      </c>
      <c r="E5" s="12"/>
      <c r="F5" s="12"/>
      <c r="G5" s="12">
        <v>13.5</v>
      </c>
      <c r="H5" s="12">
        <f t="shared" ref="H5:H18" si="0">SUM(C5:G5)</f>
        <v>40.5</v>
      </c>
      <c r="L5" s="156"/>
    </row>
    <row r="6" spans="1:12" ht="19" x14ac:dyDescent="0.25">
      <c r="A6" s="181" t="s">
        <v>13</v>
      </c>
      <c r="B6" s="163" t="s">
        <v>11</v>
      </c>
      <c r="C6" s="152">
        <v>11</v>
      </c>
      <c r="D6" s="152">
        <v>12</v>
      </c>
      <c r="E6" s="12"/>
      <c r="F6" s="12"/>
      <c r="G6" s="12">
        <v>12</v>
      </c>
      <c r="H6" s="12">
        <f t="shared" si="0"/>
        <v>35</v>
      </c>
    </row>
    <row r="7" spans="1:12" ht="19" x14ac:dyDescent="0.25">
      <c r="A7" s="181" t="s">
        <v>17</v>
      </c>
      <c r="B7" s="163" t="s">
        <v>7</v>
      </c>
      <c r="C7" s="152">
        <v>10</v>
      </c>
      <c r="D7" s="152">
        <v>11</v>
      </c>
      <c r="E7" s="12"/>
      <c r="F7" s="12"/>
      <c r="G7" s="12">
        <v>13.5</v>
      </c>
      <c r="H7" s="12">
        <f t="shared" si="0"/>
        <v>34.5</v>
      </c>
    </row>
    <row r="8" spans="1:12" ht="19" x14ac:dyDescent="0.25">
      <c r="A8" s="181" t="s">
        <v>21</v>
      </c>
      <c r="B8" s="163" t="s">
        <v>12</v>
      </c>
      <c r="C8" s="152">
        <v>8</v>
      </c>
      <c r="D8" s="152">
        <v>14</v>
      </c>
      <c r="E8" s="12"/>
      <c r="F8" s="12"/>
      <c r="G8" s="12">
        <v>9</v>
      </c>
      <c r="H8" s="12">
        <f t="shared" si="0"/>
        <v>31</v>
      </c>
    </row>
    <row r="9" spans="1:12" ht="19" x14ac:dyDescent="0.25">
      <c r="A9" s="181" t="s">
        <v>25</v>
      </c>
      <c r="B9" s="163" t="s">
        <v>23</v>
      </c>
      <c r="C9" s="152">
        <v>13</v>
      </c>
      <c r="D9" s="152">
        <v>5</v>
      </c>
      <c r="E9" s="12"/>
      <c r="F9" s="12"/>
      <c r="G9" s="12">
        <v>11</v>
      </c>
      <c r="H9" s="12">
        <f t="shared" si="0"/>
        <v>29</v>
      </c>
    </row>
    <row r="10" spans="1:12" ht="19" x14ac:dyDescent="0.25">
      <c r="A10" s="181" t="s">
        <v>29</v>
      </c>
      <c r="B10" s="163" t="s">
        <v>20</v>
      </c>
      <c r="C10" s="152">
        <v>12</v>
      </c>
      <c r="D10" s="152">
        <v>8</v>
      </c>
      <c r="E10" s="12"/>
      <c r="F10" s="12"/>
      <c r="G10" s="12">
        <v>4</v>
      </c>
      <c r="H10" s="12">
        <f t="shared" si="0"/>
        <v>24</v>
      </c>
    </row>
    <row r="11" spans="1:12" ht="19" x14ac:dyDescent="0.25">
      <c r="A11" s="181" t="s">
        <v>33</v>
      </c>
      <c r="B11" s="163" t="s">
        <v>16</v>
      </c>
      <c r="C11" s="152">
        <v>9</v>
      </c>
      <c r="D11" s="152">
        <v>7</v>
      </c>
      <c r="E11" s="12"/>
      <c r="F11" s="12"/>
      <c r="G11" s="159">
        <v>6</v>
      </c>
      <c r="H11" s="12">
        <f t="shared" si="0"/>
        <v>22</v>
      </c>
    </row>
    <row r="12" spans="1:12" ht="19" x14ac:dyDescent="0.25">
      <c r="A12" s="181" t="s">
        <v>33</v>
      </c>
      <c r="B12" s="163" t="s">
        <v>24</v>
      </c>
      <c r="C12" s="165">
        <v>4</v>
      </c>
      <c r="D12" s="152">
        <v>3</v>
      </c>
      <c r="E12" s="12"/>
      <c r="F12" s="37"/>
      <c r="G12" s="161">
        <v>10</v>
      </c>
      <c r="H12" s="158">
        <f t="shared" si="0"/>
        <v>17</v>
      </c>
    </row>
    <row r="13" spans="1:12" ht="19" x14ac:dyDescent="0.25">
      <c r="A13" s="181" t="s">
        <v>10</v>
      </c>
      <c r="B13" s="163" t="s">
        <v>27</v>
      </c>
      <c r="C13" s="166">
        <v>5</v>
      </c>
      <c r="D13" s="152">
        <v>9</v>
      </c>
      <c r="E13" s="12"/>
      <c r="F13" s="12"/>
      <c r="G13" s="160">
        <v>3</v>
      </c>
      <c r="H13" s="12">
        <f t="shared" si="0"/>
        <v>17</v>
      </c>
    </row>
    <row r="14" spans="1:12" ht="19" x14ac:dyDescent="0.25">
      <c r="A14" s="181" t="s">
        <v>14</v>
      </c>
      <c r="B14" s="163" t="s">
        <v>28</v>
      </c>
      <c r="C14" s="152">
        <v>1</v>
      </c>
      <c r="D14" s="152">
        <v>10</v>
      </c>
      <c r="E14" s="12"/>
      <c r="F14" s="12"/>
      <c r="G14" s="12">
        <v>5</v>
      </c>
      <c r="H14" s="12">
        <f t="shared" si="0"/>
        <v>16</v>
      </c>
    </row>
    <row r="15" spans="1:12" ht="19" x14ac:dyDescent="0.25">
      <c r="A15" s="181" t="s">
        <v>18</v>
      </c>
      <c r="B15" s="163" t="s">
        <v>32</v>
      </c>
      <c r="C15" s="152">
        <v>3</v>
      </c>
      <c r="D15" s="152">
        <v>6</v>
      </c>
      <c r="E15" s="12"/>
      <c r="F15" s="12"/>
      <c r="G15" s="12">
        <v>7</v>
      </c>
      <c r="H15" s="12">
        <f t="shared" si="0"/>
        <v>16</v>
      </c>
    </row>
    <row r="16" spans="1:12" ht="19" x14ac:dyDescent="0.25">
      <c r="A16" s="181" t="s">
        <v>22</v>
      </c>
      <c r="B16" s="163" t="s">
        <v>49</v>
      </c>
      <c r="C16" s="152">
        <v>7</v>
      </c>
      <c r="D16" s="152">
        <v>4</v>
      </c>
      <c r="E16" s="12"/>
      <c r="F16" s="12"/>
      <c r="G16" s="12">
        <v>1</v>
      </c>
      <c r="H16" s="12">
        <f t="shared" si="0"/>
        <v>12</v>
      </c>
    </row>
    <row r="17" spans="1:8" ht="19" x14ac:dyDescent="0.25">
      <c r="A17" s="181" t="s">
        <v>26</v>
      </c>
      <c r="B17" s="163" t="s">
        <v>31</v>
      </c>
      <c r="C17" s="152">
        <v>2</v>
      </c>
      <c r="D17" s="152">
        <v>1</v>
      </c>
      <c r="E17" s="12"/>
      <c r="F17" s="12"/>
      <c r="G17" s="12">
        <v>8</v>
      </c>
      <c r="H17" s="12">
        <f t="shared" si="0"/>
        <v>11</v>
      </c>
    </row>
    <row r="18" spans="1:8" ht="19" x14ac:dyDescent="0.25">
      <c r="A18" s="181" t="s">
        <v>30</v>
      </c>
      <c r="B18" s="164" t="s">
        <v>15</v>
      </c>
      <c r="C18" s="152">
        <v>6</v>
      </c>
      <c r="D18" s="152">
        <v>2</v>
      </c>
      <c r="E18" s="12"/>
      <c r="F18" s="12"/>
      <c r="G18" s="12">
        <v>2</v>
      </c>
      <c r="H18" s="12">
        <f t="shared" si="0"/>
        <v>10</v>
      </c>
    </row>
    <row r="21" spans="1:8" ht="19" x14ac:dyDescent="0.25">
      <c r="B21" s="183" t="s">
        <v>96</v>
      </c>
      <c r="C21" s="183"/>
      <c r="D21" s="183"/>
      <c r="E21" s="183"/>
      <c r="F21" s="183"/>
      <c r="G21" s="183"/>
    </row>
    <row r="22" spans="1:8" ht="19" x14ac:dyDescent="0.25">
      <c r="B22" s="5" t="s">
        <v>5</v>
      </c>
      <c r="C22" s="5" t="s">
        <v>6</v>
      </c>
      <c r="D22" s="6" t="s">
        <v>2</v>
      </c>
      <c r="E22" s="5" t="s">
        <v>5</v>
      </c>
      <c r="F22" s="5" t="s">
        <v>6</v>
      </c>
      <c r="G22" s="5" t="s">
        <v>2</v>
      </c>
    </row>
    <row r="23" spans="1:8" ht="19" x14ac:dyDescent="0.25">
      <c r="B23" s="10" t="s">
        <v>9</v>
      </c>
      <c r="C23" s="11" t="s">
        <v>8</v>
      </c>
      <c r="D23" s="12">
        <v>14</v>
      </c>
      <c r="E23" s="10" t="s">
        <v>10</v>
      </c>
      <c r="F23" s="11" t="s">
        <v>49</v>
      </c>
      <c r="G23" s="12">
        <f>D29-1</f>
        <v>7</v>
      </c>
    </row>
    <row r="24" spans="1:8" ht="19" x14ac:dyDescent="0.25">
      <c r="B24" s="10" t="s">
        <v>13</v>
      </c>
      <c r="C24" s="11" t="s">
        <v>23</v>
      </c>
      <c r="D24" s="12">
        <f>D23-1</f>
        <v>13</v>
      </c>
      <c r="E24" s="10" t="s">
        <v>14</v>
      </c>
      <c r="F24" s="11" t="s">
        <v>15</v>
      </c>
      <c r="G24" s="12">
        <f>G23-1</f>
        <v>6</v>
      </c>
    </row>
    <row r="25" spans="1:8" ht="19" x14ac:dyDescent="0.25">
      <c r="B25" s="10" t="s">
        <v>17</v>
      </c>
      <c r="C25" s="11" t="s">
        <v>20</v>
      </c>
      <c r="D25" s="12">
        <f t="shared" ref="D25:D29" si="1">D24-1</f>
        <v>12</v>
      </c>
      <c r="E25" s="10" t="s">
        <v>18</v>
      </c>
      <c r="F25" s="11" t="s">
        <v>27</v>
      </c>
      <c r="G25" s="12">
        <f t="shared" ref="G25:G29" si="2">G24-1</f>
        <v>5</v>
      </c>
    </row>
    <row r="26" spans="1:8" ht="19" x14ac:dyDescent="0.25">
      <c r="B26" s="10" t="s">
        <v>21</v>
      </c>
      <c r="C26" s="11" t="s">
        <v>11</v>
      </c>
      <c r="D26" s="12">
        <f t="shared" si="1"/>
        <v>11</v>
      </c>
      <c r="E26" s="10" t="s">
        <v>22</v>
      </c>
      <c r="F26" s="11" t="s">
        <v>24</v>
      </c>
      <c r="G26" s="12">
        <f t="shared" si="2"/>
        <v>4</v>
      </c>
    </row>
    <row r="27" spans="1:8" ht="19" x14ac:dyDescent="0.25">
      <c r="B27" s="10" t="s">
        <v>25</v>
      </c>
      <c r="C27" s="11" t="s">
        <v>7</v>
      </c>
      <c r="D27" s="12">
        <f t="shared" si="1"/>
        <v>10</v>
      </c>
      <c r="E27" s="10" t="s">
        <v>26</v>
      </c>
      <c r="F27" s="11" t="s">
        <v>32</v>
      </c>
      <c r="G27" s="12">
        <f t="shared" si="2"/>
        <v>3</v>
      </c>
    </row>
    <row r="28" spans="1:8" ht="19" x14ac:dyDescent="0.25">
      <c r="B28" s="10" t="s">
        <v>29</v>
      </c>
      <c r="C28" s="11" t="s">
        <v>16</v>
      </c>
      <c r="D28" s="12">
        <f t="shared" si="1"/>
        <v>9</v>
      </c>
      <c r="E28" s="10" t="s">
        <v>30</v>
      </c>
      <c r="F28" s="11" t="s">
        <v>31</v>
      </c>
      <c r="G28" s="12">
        <f t="shared" si="2"/>
        <v>2</v>
      </c>
    </row>
    <row r="29" spans="1:8" ht="19" x14ac:dyDescent="0.25">
      <c r="B29" s="10" t="s">
        <v>33</v>
      </c>
      <c r="C29" s="11" t="s">
        <v>12</v>
      </c>
      <c r="D29" s="12">
        <f t="shared" si="1"/>
        <v>8</v>
      </c>
      <c r="E29" s="10" t="s">
        <v>34</v>
      </c>
      <c r="F29" s="11" t="s">
        <v>28</v>
      </c>
      <c r="G29" s="12">
        <f t="shared" si="2"/>
        <v>1</v>
      </c>
    </row>
    <row r="31" spans="1:8" ht="19" x14ac:dyDescent="0.25">
      <c r="B31" s="183" t="s">
        <v>97</v>
      </c>
      <c r="C31" s="183"/>
      <c r="D31" s="183"/>
      <c r="E31" s="183"/>
      <c r="F31" s="183"/>
      <c r="G31" s="183"/>
    </row>
    <row r="32" spans="1:8" ht="19" x14ac:dyDescent="0.25">
      <c r="B32" s="5" t="s">
        <v>5</v>
      </c>
      <c r="C32" s="5" t="s">
        <v>6</v>
      </c>
      <c r="D32" s="6" t="s">
        <v>2</v>
      </c>
      <c r="E32" s="5" t="s">
        <v>5</v>
      </c>
      <c r="F32" s="5" t="s">
        <v>6</v>
      </c>
      <c r="G32" s="5" t="s">
        <v>2</v>
      </c>
    </row>
    <row r="33" spans="2:7" ht="19" x14ac:dyDescent="0.25">
      <c r="B33" s="10" t="s">
        <v>9</v>
      </c>
      <c r="C33" s="11" t="s">
        <v>12</v>
      </c>
      <c r="D33" s="12">
        <v>14</v>
      </c>
      <c r="E33" s="10" t="s">
        <v>10</v>
      </c>
      <c r="F33" s="11" t="s">
        <v>16</v>
      </c>
      <c r="G33" s="12">
        <f>D39-1</f>
        <v>7</v>
      </c>
    </row>
    <row r="34" spans="2:7" ht="19" x14ac:dyDescent="0.25">
      <c r="B34" s="10" t="s">
        <v>13</v>
      </c>
      <c r="C34" s="11" t="s">
        <v>8</v>
      </c>
      <c r="D34" s="12">
        <f>D33-1</f>
        <v>13</v>
      </c>
      <c r="E34" s="10" t="s">
        <v>14</v>
      </c>
      <c r="F34" s="11" t="s">
        <v>32</v>
      </c>
      <c r="G34" s="12">
        <f>G33-1</f>
        <v>6</v>
      </c>
    </row>
    <row r="35" spans="2:7" ht="19" x14ac:dyDescent="0.25">
      <c r="B35" s="10" t="s">
        <v>17</v>
      </c>
      <c r="C35" s="11" t="s">
        <v>11</v>
      </c>
      <c r="D35" s="12">
        <f t="shared" ref="D35:D39" si="3">D34-1</f>
        <v>12</v>
      </c>
      <c r="E35" s="10" t="s">
        <v>18</v>
      </c>
      <c r="F35" s="11" t="s">
        <v>23</v>
      </c>
      <c r="G35" s="12">
        <f t="shared" ref="G35:G39" si="4">G34-1</f>
        <v>5</v>
      </c>
    </row>
    <row r="36" spans="2:7" ht="19" x14ac:dyDescent="0.25">
      <c r="B36" s="10" t="s">
        <v>21</v>
      </c>
      <c r="C36" s="11" t="s">
        <v>7</v>
      </c>
      <c r="D36" s="12">
        <f t="shared" si="3"/>
        <v>11</v>
      </c>
      <c r="E36" s="10" t="s">
        <v>22</v>
      </c>
      <c r="F36" s="11" t="s">
        <v>49</v>
      </c>
      <c r="G36" s="12">
        <f t="shared" si="4"/>
        <v>4</v>
      </c>
    </row>
    <row r="37" spans="2:7" ht="19" x14ac:dyDescent="0.25">
      <c r="B37" s="10" t="s">
        <v>25</v>
      </c>
      <c r="C37" s="11" t="s">
        <v>28</v>
      </c>
      <c r="D37" s="12">
        <f t="shared" si="3"/>
        <v>10</v>
      </c>
      <c r="E37" s="10" t="s">
        <v>26</v>
      </c>
      <c r="F37" s="11" t="s">
        <v>24</v>
      </c>
      <c r="G37" s="12">
        <f t="shared" si="4"/>
        <v>3</v>
      </c>
    </row>
    <row r="38" spans="2:7" ht="19" x14ac:dyDescent="0.25">
      <c r="B38" s="10" t="s">
        <v>29</v>
      </c>
      <c r="C38" s="11" t="s">
        <v>27</v>
      </c>
      <c r="D38" s="12">
        <f t="shared" si="3"/>
        <v>9</v>
      </c>
      <c r="E38" s="10" t="s">
        <v>30</v>
      </c>
      <c r="F38" s="11" t="s">
        <v>15</v>
      </c>
      <c r="G38" s="12">
        <f t="shared" si="4"/>
        <v>2</v>
      </c>
    </row>
    <row r="39" spans="2:7" ht="19" x14ac:dyDescent="0.25">
      <c r="B39" s="10" t="s">
        <v>33</v>
      </c>
      <c r="C39" s="11" t="s">
        <v>20</v>
      </c>
      <c r="D39" s="12">
        <f t="shared" si="3"/>
        <v>8</v>
      </c>
      <c r="E39" s="10" t="s">
        <v>34</v>
      </c>
      <c r="F39" s="11" t="s">
        <v>31</v>
      </c>
      <c r="G39" s="12">
        <f t="shared" si="4"/>
        <v>1</v>
      </c>
    </row>
    <row r="41" spans="2:7" ht="19" x14ac:dyDescent="0.25">
      <c r="B41" s="183" t="s">
        <v>98</v>
      </c>
      <c r="C41" s="183"/>
      <c r="D41" s="183"/>
      <c r="E41" s="183"/>
      <c r="F41" s="183"/>
      <c r="G41" s="183"/>
    </row>
    <row r="42" spans="2:7" ht="19" x14ac:dyDescent="0.25">
      <c r="B42" s="5" t="s">
        <v>5</v>
      </c>
      <c r="C42" s="5" t="s">
        <v>6</v>
      </c>
      <c r="D42" s="6" t="s">
        <v>2</v>
      </c>
      <c r="E42" s="5" t="s">
        <v>5</v>
      </c>
      <c r="F42" s="5" t="s">
        <v>6</v>
      </c>
      <c r="G42" s="5" t="s">
        <v>2</v>
      </c>
    </row>
    <row r="43" spans="2:7" ht="19" x14ac:dyDescent="0.25">
      <c r="B43" s="10" t="s">
        <v>9</v>
      </c>
      <c r="C43" s="11" t="s">
        <v>7</v>
      </c>
      <c r="D43" s="12">
        <v>13.5</v>
      </c>
      <c r="E43" s="10" t="s">
        <v>10</v>
      </c>
      <c r="F43" s="11" t="s">
        <v>32</v>
      </c>
      <c r="G43" s="12">
        <f>D49-1</f>
        <v>7</v>
      </c>
    </row>
    <row r="44" spans="2:7" ht="19" x14ac:dyDescent="0.25">
      <c r="B44" s="10" t="s">
        <v>9</v>
      </c>
      <c r="C44" s="11" t="s">
        <v>8</v>
      </c>
      <c r="D44" s="12">
        <v>13.5</v>
      </c>
      <c r="E44" s="10" t="s">
        <v>14</v>
      </c>
      <c r="F44" s="11" t="s">
        <v>16</v>
      </c>
      <c r="G44" s="12">
        <f>G43-1</f>
        <v>6</v>
      </c>
    </row>
    <row r="45" spans="2:7" ht="19" x14ac:dyDescent="0.25">
      <c r="B45" s="10" t="s">
        <v>17</v>
      </c>
      <c r="C45" s="11" t="s">
        <v>11</v>
      </c>
      <c r="D45" s="12">
        <v>12</v>
      </c>
      <c r="E45" s="10" t="s">
        <v>18</v>
      </c>
      <c r="F45" s="11" t="s">
        <v>28</v>
      </c>
      <c r="G45" s="12">
        <f t="shared" ref="G45:G49" si="5">G44-1</f>
        <v>5</v>
      </c>
    </row>
    <row r="46" spans="2:7" ht="19" x14ac:dyDescent="0.25">
      <c r="B46" s="10" t="s">
        <v>21</v>
      </c>
      <c r="C46" s="11" t="s">
        <v>23</v>
      </c>
      <c r="D46" s="12">
        <f t="shared" ref="D46:D49" si="6">D45-1</f>
        <v>11</v>
      </c>
      <c r="E46" s="10" t="s">
        <v>22</v>
      </c>
      <c r="F46" s="11" t="s">
        <v>20</v>
      </c>
      <c r="G46" s="12">
        <f t="shared" si="5"/>
        <v>4</v>
      </c>
    </row>
    <row r="47" spans="2:7" ht="19" x14ac:dyDescent="0.25">
      <c r="B47" s="10" t="s">
        <v>25</v>
      </c>
      <c r="C47" s="11" t="s">
        <v>24</v>
      </c>
      <c r="D47" s="12">
        <f t="shared" si="6"/>
        <v>10</v>
      </c>
      <c r="E47" s="10" t="s">
        <v>26</v>
      </c>
      <c r="F47" s="11" t="s">
        <v>27</v>
      </c>
      <c r="G47" s="12">
        <f t="shared" si="5"/>
        <v>3</v>
      </c>
    </row>
    <row r="48" spans="2:7" ht="19" x14ac:dyDescent="0.25">
      <c r="B48" s="10" t="s">
        <v>29</v>
      </c>
      <c r="C48" s="11" t="s">
        <v>12</v>
      </c>
      <c r="D48" s="12">
        <f t="shared" si="6"/>
        <v>9</v>
      </c>
      <c r="E48" s="10" t="s">
        <v>30</v>
      </c>
      <c r="F48" s="11" t="s">
        <v>15</v>
      </c>
      <c r="G48" s="12">
        <f t="shared" si="5"/>
        <v>2</v>
      </c>
    </row>
    <row r="49" spans="2:7" ht="19" x14ac:dyDescent="0.25">
      <c r="B49" s="10" t="s">
        <v>33</v>
      </c>
      <c r="C49" s="11" t="s">
        <v>31</v>
      </c>
      <c r="D49" s="12">
        <f t="shared" si="6"/>
        <v>8</v>
      </c>
      <c r="E49" s="10" t="s">
        <v>34</v>
      </c>
      <c r="F49" s="11" t="s">
        <v>49</v>
      </c>
      <c r="G49" s="12">
        <f t="shared" si="5"/>
        <v>1</v>
      </c>
    </row>
    <row r="51" spans="2:7" ht="19" x14ac:dyDescent="0.25">
      <c r="B51" s="183" t="s">
        <v>99</v>
      </c>
      <c r="C51" s="183"/>
      <c r="D51" s="183"/>
      <c r="E51" s="183"/>
      <c r="F51" s="183"/>
      <c r="G51" s="183"/>
    </row>
    <row r="52" spans="2:7" ht="19" x14ac:dyDescent="0.25">
      <c r="B52" s="5" t="s">
        <v>5</v>
      </c>
      <c r="C52" s="5" t="s">
        <v>6</v>
      </c>
      <c r="D52" s="6" t="s">
        <v>2</v>
      </c>
      <c r="E52" s="5" t="s">
        <v>5</v>
      </c>
      <c r="F52" s="5" t="s">
        <v>6</v>
      </c>
      <c r="G52" s="5" t="s">
        <v>2</v>
      </c>
    </row>
    <row r="53" spans="2:7" ht="19" x14ac:dyDescent="0.25">
      <c r="B53" s="10" t="s">
        <v>9</v>
      </c>
      <c r="C53" s="11"/>
      <c r="D53" s="12">
        <v>14</v>
      </c>
      <c r="E53" s="10" t="s">
        <v>10</v>
      </c>
      <c r="F53" s="11"/>
      <c r="G53" s="12">
        <f>D59-1</f>
        <v>7</v>
      </c>
    </row>
    <row r="54" spans="2:7" ht="19" x14ac:dyDescent="0.25">
      <c r="B54" s="10" t="s">
        <v>13</v>
      </c>
      <c r="C54" s="11"/>
      <c r="D54" s="12">
        <f>D53-1</f>
        <v>13</v>
      </c>
      <c r="E54" s="10" t="s">
        <v>14</v>
      </c>
      <c r="F54" s="11"/>
      <c r="G54" s="12">
        <f>G53-1</f>
        <v>6</v>
      </c>
    </row>
    <row r="55" spans="2:7" ht="19" x14ac:dyDescent="0.25">
      <c r="B55" s="10" t="s">
        <v>17</v>
      </c>
      <c r="C55" s="11"/>
      <c r="D55" s="12">
        <f t="shared" ref="D55:D59" si="7">D54-1</f>
        <v>12</v>
      </c>
      <c r="E55" s="10" t="s">
        <v>18</v>
      </c>
      <c r="F55" s="11"/>
      <c r="G55" s="12">
        <f t="shared" ref="G55:G59" si="8">G54-1</f>
        <v>5</v>
      </c>
    </row>
    <row r="56" spans="2:7" ht="19" x14ac:dyDescent="0.25">
      <c r="B56" s="10" t="s">
        <v>21</v>
      </c>
      <c r="C56" s="11"/>
      <c r="D56" s="12">
        <f t="shared" si="7"/>
        <v>11</v>
      </c>
      <c r="E56" s="10" t="s">
        <v>22</v>
      </c>
      <c r="F56" s="11"/>
      <c r="G56" s="12">
        <f t="shared" si="8"/>
        <v>4</v>
      </c>
    </row>
    <row r="57" spans="2:7" ht="19" x14ac:dyDescent="0.25">
      <c r="B57" s="10" t="s">
        <v>25</v>
      </c>
      <c r="C57" s="11"/>
      <c r="D57" s="12">
        <f t="shared" si="7"/>
        <v>10</v>
      </c>
      <c r="E57" s="10" t="s">
        <v>26</v>
      </c>
      <c r="F57" s="11"/>
      <c r="G57" s="12">
        <f t="shared" si="8"/>
        <v>3</v>
      </c>
    </row>
    <row r="58" spans="2:7" ht="19" x14ac:dyDescent="0.25">
      <c r="B58" s="10" t="s">
        <v>29</v>
      </c>
      <c r="C58" s="11"/>
      <c r="D58" s="12">
        <f t="shared" si="7"/>
        <v>9</v>
      </c>
      <c r="E58" s="10" t="s">
        <v>30</v>
      </c>
      <c r="F58" s="11"/>
      <c r="G58" s="12">
        <f t="shared" si="8"/>
        <v>2</v>
      </c>
    </row>
    <row r="59" spans="2:7" ht="19" x14ac:dyDescent="0.25">
      <c r="B59" s="10" t="s">
        <v>33</v>
      </c>
      <c r="C59" s="11"/>
      <c r="D59" s="12">
        <f t="shared" si="7"/>
        <v>8</v>
      </c>
      <c r="E59" s="10" t="s">
        <v>34</v>
      </c>
      <c r="F59" s="11"/>
      <c r="G59" s="12">
        <f t="shared" si="8"/>
        <v>1</v>
      </c>
    </row>
    <row r="61" spans="2:7" ht="19" x14ac:dyDescent="0.25">
      <c r="B61" s="183" t="s">
        <v>100</v>
      </c>
      <c r="C61" s="183"/>
      <c r="D61" s="183"/>
      <c r="E61" s="183"/>
      <c r="F61" s="183"/>
      <c r="G61" s="183"/>
    </row>
    <row r="62" spans="2:7" ht="19" x14ac:dyDescent="0.25">
      <c r="B62" s="5" t="s">
        <v>5</v>
      </c>
      <c r="C62" s="5" t="s">
        <v>6</v>
      </c>
      <c r="D62" s="6" t="s">
        <v>2</v>
      </c>
      <c r="E62" s="5" t="s">
        <v>5</v>
      </c>
      <c r="F62" s="5" t="s">
        <v>6</v>
      </c>
      <c r="G62" s="5" t="s">
        <v>2</v>
      </c>
    </row>
    <row r="63" spans="2:7" ht="19" x14ac:dyDescent="0.25">
      <c r="B63" s="10" t="s">
        <v>9</v>
      </c>
      <c r="C63" s="11"/>
      <c r="D63" s="12">
        <v>14</v>
      </c>
      <c r="E63" s="10" t="s">
        <v>10</v>
      </c>
      <c r="F63" s="11"/>
      <c r="G63" s="12">
        <f>D69-1</f>
        <v>7</v>
      </c>
    </row>
    <row r="64" spans="2:7" ht="19" x14ac:dyDescent="0.25">
      <c r="B64" s="10" t="s">
        <v>13</v>
      </c>
      <c r="C64" s="11"/>
      <c r="D64" s="12">
        <f>D63-1</f>
        <v>13</v>
      </c>
      <c r="E64" s="10" t="s">
        <v>14</v>
      </c>
      <c r="F64" s="11"/>
      <c r="G64" s="12">
        <f>G63-1</f>
        <v>6</v>
      </c>
    </row>
    <row r="65" spans="2:7" ht="19" x14ac:dyDescent="0.25">
      <c r="B65" s="10" t="s">
        <v>17</v>
      </c>
      <c r="C65" s="11"/>
      <c r="D65" s="12">
        <f t="shared" ref="D65:D69" si="9">D64-1</f>
        <v>12</v>
      </c>
      <c r="E65" s="10" t="s">
        <v>18</v>
      </c>
      <c r="F65" s="11"/>
      <c r="G65" s="12">
        <f t="shared" ref="G65:G69" si="10">G64-1</f>
        <v>5</v>
      </c>
    </row>
    <row r="66" spans="2:7" ht="19" x14ac:dyDescent="0.25">
      <c r="B66" s="10" t="s">
        <v>21</v>
      </c>
      <c r="C66" s="11"/>
      <c r="D66" s="12">
        <f t="shared" si="9"/>
        <v>11</v>
      </c>
      <c r="E66" s="10" t="s">
        <v>22</v>
      </c>
      <c r="F66" s="11"/>
      <c r="G66" s="12">
        <f t="shared" si="10"/>
        <v>4</v>
      </c>
    </row>
    <row r="67" spans="2:7" ht="19" x14ac:dyDescent="0.25">
      <c r="B67" s="10" t="s">
        <v>25</v>
      </c>
      <c r="C67" s="11"/>
      <c r="D67" s="12">
        <f t="shared" si="9"/>
        <v>10</v>
      </c>
      <c r="E67" s="10" t="s">
        <v>26</v>
      </c>
      <c r="F67" s="11"/>
      <c r="G67" s="12">
        <f t="shared" si="10"/>
        <v>3</v>
      </c>
    </row>
    <row r="68" spans="2:7" ht="19" x14ac:dyDescent="0.25">
      <c r="B68" s="10" t="s">
        <v>29</v>
      </c>
      <c r="C68" s="11"/>
      <c r="D68" s="12">
        <f t="shared" si="9"/>
        <v>9</v>
      </c>
      <c r="E68" s="10" t="s">
        <v>30</v>
      </c>
      <c r="F68" s="11"/>
      <c r="G68" s="12">
        <f t="shared" si="10"/>
        <v>2</v>
      </c>
    </row>
    <row r="69" spans="2:7" ht="19" x14ac:dyDescent="0.25">
      <c r="B69" s="10" t="s">
        <v>33</v>
      </c>
      <c r="C69" s="11"/>
      <c r="D69" s="12">
        <f t="shared" si="9"/>
        <v>8</v>
      </c>
      <c r="E69" s="10" t="s">
        <v>34</v>
      </c>
      <c r="F69" s="11"/>
      <c r="G69" s="12">
        <f t="shared" si="10"/>
        <v>1</v>
      </c>
    </row>
  </sheetData>
  <sortState ref="B5:H18">
    <sortCondition descending="1" ref="H5:H18"/>
  </sortState>
  <mergeCells count="6">
    <mergeCell ref="B61:G61"/>
    <mergeCell ref="B2:H3"/>
    <mergeCell ref="B21:G21"/>
    <mergeCell ref="B31:G31"/>
    <mergeCell ref="B41:G41"/>
    <mergeCell ref="B51:G5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E1" workbookViewId="0">
      <selection activeCell="H6" sqref="H6:N35"/>
    </sheetView>
  </sheetViews>
  <sheetFormatPr baseColWidth="10" defaultColWidth="11" defaultRowHeight="16" x14ac:dyDescent="0.2"/>
  <cols>
    <col min="3" max="3" width="13" customWidth="1"/>
    <col min="4" max="4" width="32.33203125" customWidth="1"/>
    <col min="10" max="10" width="13" customWidth="1"/>
    <col min="11" max="11" width="32.33203125" customWidth="1"/>
  </cols>
  <sheetData>
    <row r="1" spans="1:14" ht="16" customHeight="1" x14ac:dyDescent="0.2">
      <c r="A1" s="198" t="s">
        <v>126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x14ac:dyDescent="0.25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</row>
    <row r="7" spans="1:14" x14ac:dyDescent="0.2">
      <c r="A7" s="2" t="s">
        <v>113</v>
      </c>
      <c r="B7" s="39" t="s">
        <v>114</v>
      </c>
      <c r="C7" s="2" t="s">
        <v>115</v>
      </c>
      <c r="D7" s="2" t="s">
        <v>116</v>
      </c>
      <c r="E7" s="39" t="s">
        <v>6</v>
      </c>
      <c r="F7" s="44" t="s">
        <v>117</v>
      </c>
      <c r="H7" s="2" t="s">
        <v>113</v>
      </c>
      <c r="I7" s="39" t="s">
        <v>114</v>
      </c>
      <c r="J7" s="2" t="s">
        <v>115</v>
      </c>
      <c r="K7" s="2" t="s">
        <v>116</v>
      </c>
      <c r="L7" s="39" t="s">
        <v>6</v>
      </c>
      <c r="M7" s="44" t="s">
        <v>117</v>
      </c>
      <c r="N7" s="2" t="s">
        <v>2</v>
      </c>
    </row>
    <row r="8" spans="1:14" x14ac:dyDescent="0.2">
      <c r="A8" s="89">
        <v>2</v>
      </c>
      <c r="B8" s="89"/>
      <c r="C8" s="89"/>
      <c r="D8" s="112" t="s">
        <v>213</v>
      </c>
      <c r="E8" s="103" t="s">
        <v>8</v>
      </c>
      <c r="F8" s="89" t="s">
        <v>697</v>
      </c>
      <c r="G8">
        <v>1</v>
      </c>
      <c r="H8" s="40"/>
      <c r="I8" s="40"/>
      <c r="J8" s="40"/>
      <c r="K8" s="112" t="s">
        <v>169</v>
      </c>
      <c r="L8" s="103" t="s">
        <v>7</v>
      </c>
      <c r="M8" s="40" t="s">
        <v>901</v>
      </c>
      <c r="N8" s="72">
        <v>28</v>
      </c>
    </row>
    <row r="9" spans="1:14" x14ac:dyDescent="0.2">
      <c r="A9" s="89">
        <v>2</v>
      </c>
      <c r="B9" s="89"/>
      <c r="C9" s="89"/>
      <c r="D9" s="112" t="s">
        <v>169</v>
      </c>
      <c r="E9" s="103" t="s">
        <v>7</v>
      </c>
      <c r="F9" s="89" t="s">
        <v>699</v>
      </c>
      <c r="G9">
        <v>2</v>
      </c>
      <c r="H9" s="40"/>
      <c r="I9" s="40"/>
      <c r="J9" s="40"/>
      <c r="K9" s="112" t="s">
        <v>213</v>
      </c>
      <c r="L9" s="103" t="s">
        <v>8</v>
      </c>
      <c r="M9" s="40" t="s">
        <v>900</v>
      </c>
      <c r="N9" s="72">
        <v>27</v>
      </c>
    </row>
    <row r="10" spans="1:14" x14ac:dyDescent="0.2">
      <c r="A10" s="89">
        <v>2</v>
      </c>
      <c r="B10" s="89"/>
      <c r="C10" s="89"/>
      <c r="D10" s="112" t="s">
        <v>192</v>
      </c>
      <c r="E10" s="103" t="s">
        <v>11</v>
      </c>
      <c r="F10" s="89" t="s">
        <v>698</v>
      </c>
      <c r="G10">
        <v>3</v>
      </c>
      <c r="H10" s="40"/>
      <c r="I10" s="40"/>
      <c r="J10" s="40"/>
      <c r="K10" s="112" t="s">
        <v>190</v>
      </c>
      <c r="L10" s="103" t="s">
        <v>23</v>
      </c>
      <c r="M10" s="40" t="s">
        <v>904</v>
      </c>
      <c r="N10" s="72">
        <v>26</v>
      </c>
    </row>
    <row r="11" spans="1:14" x14ac:dyDescent="0.2">
      <c r="A11" s="89">
        <v>4</v>
      </c>
      <c r="B11" s="89"/>
      <c r="C11" s="89"/>
      <c r="D11" s="112" t="s">
        <v>225</v>
      </c>
      <c r="E11" s="103" t="s">
        <v>8</v>
      </c>
      <c r="F11" s="89" t="s">
        <v>725</v>
      </c>
      <c r="G11">
        <v>4</v>
      </c>
      <c r="H11" s="40"/>
      <c r="I11" s="40"/>
      <c r="J11" s="40"/>
      <c r="K11" s="112" t="s">
        <v>192</v>
      </c>
      <c r="L11" s="103" t="s">
        <v>11</v>
      </c>
      <c r="M11" s="40" t="s">
        <v>902</v>
      </c>
      <c r="N11" s="72">
        <v>25</v>
      </c>
    </row>
    <row r="12" spans="1:14" x14ac:dyDescent="0.2">
      <c r="A12" s="89">
        <v>1</v>
      </c>
      <c r="B12" s="89"/>
      <c r="C12" s="89"/>
      <c r="D12" s="112" t="s">
        <v>190</v>
      </c>
      <c r="E12" s="103" t="s">
        <v>23</v>
      </c>
      <c r="F12" s="89" t="s">
        <v>689</v>
      </c>
      <c r="G12">
        <v>5</v>
      </c>
      <c r="H12" s="40"/>
      <c r="I12" s="40"/>
      <c r="J12" s="40"/>
      <c r="K12" s="112" t="s">
        <v>225</v>
      </c>
      <c r="L12" s="103" t="s">
        <v>8</v>
      </c>
      <c r="M12" s="40" t="s">
        <v>903</v>
      </c>
      <c r="N12" s="72">
        <v>24</v>
      </c>
    </row>
    <row r="13" spans="1:14" x14ac:dyDescent="0.2">
      <c r="A13" s="89">
        <v>3</v>
      </c>
      <c r="B13" s="89"/>
      <c r="C13" s="89"/>
      <c r="D13" s="111" t="s">
        <v>220</v>
      </c>
      <c r="E13" s="103" t="s">
        <v>24</v>
      </c>
      <c r="F13" s="89" t="s">
        <v>718</v>
      </c>
      <c r="G13">
        <v>6</v>
      </c>
      <c r="H13" s="40"/>
      <c r="I13" s="40"/>
      <c r="J13" s="40"/>
      <c r="K13" s="111" t="s">
        <v>220</v>
      </c>
      <c r="L13" s="103" t="s">
        <v>24</v>
      </c>
      <c r="M13" s="40" t="s">
        <v>719</v>
      </c>
      <c r="N13" s="72">
        <v>23</v>
      </c>
    </row>
    <row r="14" spans="1:14" x14ac:dyDescent="0.2">
      <c r="A14" s="89">
        <v>3</v>
      </c>
      <c r="B14" s="89"/>
      <c r="C14" s="89"/>
      <c r="D14" s="116" t="s">
        <v>218</v>
      </c>
      <c r="E14" s="103" t="s">
        <v>12</v>
      </c>
      <c r="F14" s="89" t="s">
        <v>719</v>
      </c>
      <c r="G14">
        <v>7</v>
      </c>
      <c r="H14" s="40"/>
      <c r="I14" s="40"/>
      <c r="J14" s="40"/>
      <c r="K14" s="116" t="s">
        <v>218</v>
      </c>
      <c r="L14" s="103" t="s">
        <v>12</v>
      </c>
      <c r="M14" s="40" t="s">
        <v>905</v>
      </c>
      <c r="N14" s="72">
        <v>22</v>
      </c>
    </row>
    <row r="15" spans="1:14" x14ac:dyDescent="0.2">
      <c r="A15" s="89">
        <v>3</v>
      </c>
      <c r="B15" s="89"/>
      <c r="C15" s="89"/>
      <c r="D15" s="112" t="s">
        <v>222</v>
      </c>
      <c r="E15" s="103" t="s">
        <v>28</v>
      </c>
      <c r="F15" s="89" t="s">
        <v>715</v>
      </c>
      <c r="G15">
        <v>8</v>
      </c>
      <c r="H15" s="40"/>
      <c r="I15" s="40"/>
      <c r="J15" s="40"/>
      <c r="K15" s="112" t="s">
        <v>222</v>
      </c>
      <c r="L15" s="103" t="s">
        <v>28</v>
      </c>
      <c r="M15" s="40" t="s">
        <v>906</v>
      </c>
      <c r="N15" s="72">
        <v>21</v>
      </c>
    </row>
    <row r="16" spans="1:14" x14ac:dyDescent="0.2">
      <c r="A16" s="40">
        <v>1</v>
      </c>
      <c r="B16" s="40"/>
      <c r="C16" s="40"/>
      <c r="D16" s="76" t="s">
        <v>212</v>
      </c>
      <c r="E16" s="75" t="s">
        <v>32</v>
      </c>
      <c r="F16" s="40" t="s">
        <v>694</v>
      </c>
      <c r="G16" s="45">
        <v>9</v>
      </c>
      <c r="H16" s="40">
        <v>1</v>
      </c>
      <c r="I16" s="40"/>
      <c r="J16" s="40"/>
      <c r="K16" s="76" t="s">
        <v>212</v>
      </c>
      <c r="L16" s="75" t="s">
        <v>32</v>
      </c>
      <c r="M16" s="40" t="s">
        <v>694</v>
      </c>
      <c r="N16" s="7">
        <v>20</v>
      </c>
    </row>
    <row r="17" spans="1:14" x14ac:dyDescent="0.2">
      <c r="A17" s="40">
        <v>3</v>
      </c>
      <c r="B17" s="40"/>
      <c r="C17" s="40"/>
      <c r="D17" s="77" t="s">
        <v>720</v>
      </c>
      <c r="E17" s="75" t="s">
        <v>16</v>
      </c>
      <c r="F17" s="40" t="s">
        <v>721</v>
      </c>
      <c r="G17" s="45">
        <f t="shared" ref="G17:G35" si="0">G16+1</f>
        <v>10</v>
      </c>
      <c r="H17" s="40">
        <v>3</v>
      </c>
      <c r="I17" s="40"/>
      <c r="J17" s="40"/>
      <c r="K17" s="77" t="s">
        <v>720</v>
      </c>
      <c r="L17" s="75" t="s">
        <v>16</v>
      </c>
      <c r="M17" s="40" t="s">
        <v>721</v>
      </c>
      <c r="N17" s="7">
        <v>19</v>
      </c>
    </row>
    <row r="18" spans="1:14" x14ac:dyDescent="0.2">
      <c r="A18" s="40">
        <v>1</v>
      </c>
      <c r="B18" s="40"/>
      <c r="C18" s="40"/>
      <c r="D18" s="76" t="s">
        <v>210</v>
      </c>
      <c r="E18" s="75" t="s">
        <v>28</v>
      </c>
      <c r="F18" s="40" t="s">
        <v>695</v>
      </c>
      <c r="G18" s="45">
        <f t="shared" si="0"/>
        <v>11</v>
      </c>
      <c r="H18" s="40">
        <v>1</v>
      </c>
      <c r="I18" s="40"/>
      <c r="J18" s="40"/>
      <c r="K18" s="76" t="s">
        <v>210</v>
      </c>
      <c r="L18" s="75" t="s">
        <v>28</v>
      </c>
      <c r="M18" s="40" t="s">
        <v>695</v>
      </c>
      <c r="N18" s="7">
        <v>18</v>
      </c>
    </row>
    <row r="19" spans="1:14" x14ac:dyDescent="0.2">
      <c r="A19" s="40">
        <v>2</v>
      </c>
      <c r="B19" s="40"/>
      <c r="C19" s="40"/>
      <c r="D19" s="78" t="s">
        <v>215</v>
      </c>
      <c r="E19" s="75" t="s">
        <v>20</v>
      </c>
      <c r="F19" s="40" t="s">
        <v>701</v>
      </c>
      <c r="G19" s="45">
        <f t="shared" si="0"/>
        <v>12</v>
      </c>
      <c r="H19" s="40">
        <v>2</v>
      </c>
      <c r="I19" s="40"/>
      <c r="J19" s="40"/>
      <c r="K19" s="78" t="s">
        <v>215</v>
      </c>
      <c r="L19" s="75" t="s">
        <v>20</v>
      </c>
      <c r="M19" s="40" t="s">
        <v>701</v>
      </c>
      <c r="N19" s="7">
        <v>17</v>
      </c>
    </row>
    <row r="20" spans="1:14" x14ac:dyDescent="0.2">
      <c r="A20" s="40">
        <v>1</v>
      </c>
      <c r="B20" s="40"/>
      <c r="C20" s="40"/>
      <c r="D20" s="76" t="s">
        <v>235</v>
      </c>
      <c r="E20" s="75" t="s">
        <v>19</v>
      </c>
      <c r="F20" s="40" t="s">
        <v>693</v>
      </c>
      <c r="G20" s="45">
        <f t="shared" si="0"/>
        <v>13</v>
      </c>
      <c r="H20" s="40">
        <v>1</v>
      </c>
      <c r="I20" s="40"/>
      <c r="J20" s="40"/>
      <c r="K20" s="76" t="s">
        <v>235</v>
      </c>
      <c r="L20" s="75" t="s">
        <v>19</v>
      </c>
      <c r="M20" s="40" t="s">
        <v>693</v>
      </c>
      <c r="N20" s="7">
        <v>16</v>
      </c>
    </row>
    <row r="21" spans="1:14" x14ac:dyDescent="0.2">
      <c r="A21" s="40">
        <v>4</v>
      </c>
      <c r="B21" s="40"/>
      <c r="C21" s="40"/>
      <c r="D21" s="76" t="s">
        <v>229</v>
      </c>
      <c r="E21" s="75" t="s">
        <v>27</v>
      </c>
      <c r="F21" s="40" t="s">
        <v>723</v>
      </c>
      <c r="G21" s="45">
        <f t="shared" si="0"/>
        <v>14</v>
      </c>
      <c r="H21" s="40">
        <v>4</v>
      </c>
      <c r="I21" s="40"/>
      <c r="J21" s="40"/>
      <c r="K21" s="76" t="s">
        <v>229</v>
      </c>
      <c r="L21" s="75" t="s">
        <v>27</v>
      </c>
      <c r="M21" s="40" t="s">
        <v>723</v>
      </c>
      <c r="N21" s="7">
        <v>15</v>
      </c>
    </row>
    <row r="22" spans="1:14" x14ac:dyDescent="0.2">
      <c r="A22" s="40">
        <v>2</v>
      </c>
      <c r="B22" s="40"/>
      <c r="C22" s="40"/>
      <c r="D22" s="76" t="s">
        <v>214</v>
      </c>
      <c r="E22" s="75" t="s">
        <v>15</v>
      </c>
      <c r="F22" s="40" t="s">
        <v>700</v>
      </c>
      <c r="G22" s="45">
        <f t="shared" si="0"/>
        <v>15</v>
      </c>
      <c r="H22" s="40">
        <v>2</v>
      </c>
      <c r="I22" s="40"/>
      <c r="J22" s="40"/>
      <c r="K22" s="76" t="s">
        <v>214</v>
      </c>
      <c r="L22" s="75" t="s">
        <v>15</v>
      </c>
      <c r="M22" s="40" t="s">
        <v>700</v>
      </c>
      <c r="N22" s="7">
        <v>14</v>
      </c>
    </row>
    <row r="23" spans="1:14" x14ac:dyDescent="0.2">
      <c r="A23" s="40">
        <v>1</v>
      </c>
      <c r="B23" s="40"/>
      <c r="C23" s="40"/>
      <c r="D23" s="77" t="s">
        <v>219</v>
      </c>
      <c r="E23" s="75" t="s">
        <v>16</v>
      </c>
      <c r="F23" s="40" t="s">
        <v>691</v>
      </c>
      <c r="G23" s="45">
        <f t="shared" si="0"/>
        <v>16</v>
      </c>
      <c r="H23" s="40">
        <v>1</v>
      </c>
      <c r="I23" s="40"/>
      <c r="J23" s="40"/>
      <c r="K23" s="77" t="s">
        <v>219</v>
      </c>
      <c r="L23" s="75" t="s">
        <v>16</v>
      </c>
      <c r="M23" s="40" t="s">
        <v>691</v>
      </c>
      <c r="N23" s="7">
        <v>13</v>
      </c>
    </row>
    <row r="24" spans="1:14" x14ac:dyDescent="0.2">
      <c r="A24" s="40">
        <v>4</v>
      </c>
      <c r="B24" s="40"/>
      <c r="C24" s="40"/>
      <c r="D24" s="76" t="s">
        <v>226</v>
      </c>
      <c r="E24" s="75" t="s">
        <v>11</v>
      </c>
      <c r="F24" s="40" t="s">
        <v>726</v>
      </c>
      <c r="G24" s="45">
        <f t="shared" si="0"/>
        <v>17</v>
      </c>
      <c r="H24" s="40">
        <v>4</v>
      </c>
      <c r="I24" s="40"/>
      <c r="J24" s="40"/>
      <c r="K24" s="76" t="s">
        <v>226</v>
      </c>
      <c r="L24" s="75" t="s">
        <v>11</v>
      </c>
      <c r="M24" s="40" t="s">
        <v>726</v>
      </c>
      <c r="N24" s="7">
        <v>12</v>
      </c>
    </row>
    <row r="25" spans="1:14" x14ac:dyDescent="0.2">
      <c r="A25" s="40">
        <v>3</v>
      </c>
      <c r="B25" s="40"/>
      <c r="C25" s="40"/>
      <c r="D25" s="76" t="s">
        <v>221</v>
      </c>
      <c r="E25" s="75" t="s">
        <v>23</v>
      </c>
      <c r="F25" s="40" t="s">
        <v>722</v>
      </c>
      <c r="G25" s="45">
        <f t="shared" si="0"/>
        <v>18</v>
      </c>
      <c r="H25" s="40">
        <v>3</v>
      </c>
      <c r="I25" s="40"/>
      <c r="J25" s="40"/>
      <c r="K25" s="76" t="s">
        <v>221</v>
      </c>
      <c r="L25" s="75" t="s">
        <v>23</v>
      </c>
      <c r="M25" s="40" t="s">
        <v>722</v>
      </c>
      <c r="N25" s="7">
        <v>11</v>
      </c>
    </row>
    <row r="26" spans="1:14" x14ac:dyDescent="0.2">
      <c r="A26" s="40">
        <v>1</v>
      </c>
      <c r="B26" s="40"/>
      <c r="C26" s="40"/>
      <c r="D26" s="77" t="s">
        <v>209</v>
      </c>
      <c r="E26" s="75" t="s">
        <v>24</v>
      </c>
      <c r="F26" s="40" t="s">
        <v>692</v>
      </c>
      <c r="G26" s="45">
        <f t="shared" si="0"/>
        <v>19</v>
      </c>
      <c r="H26" s="40">
        <v>1</v>
      </c>
      <c r="I26" s="40"/>
      <c r="J26" s="40"/>
      <c r="K26" s="77" t="s">
        <v>209</v>
      </c>
      <c r="L26" s="75" t="s">
        <v>24</v>
      </c>
      <c r="M26" s="40" t="s">
        <v>692</v>
      </c>
      <c r="N26" s="7">
        <v>10</v>
      </c>
    </row>
    <row r="27" spans="1:14" x14ac:dyDescent="0.2">
      <c r="A27" s="40">
        <v>2</v>
      </c>
      <c r="B27" s="40"/>
      <c r="C27" s="40"/>
      <c r="D27" s="77" t="s">
        <v>217</v>
      </c>
      <c r="E27" s="75" t="s">
        <v>31</v>
      </c>
      <c r="F27" s="40" t="s">
        <v>696</v>
      </c>
      <c r="G27" s="45">
        <f t="shared" si="0"/>
        <v>20</v>
      </c>
      <c r="H27" s="40">
        <v>2</v>
      </c>
      <c r="I27" s="40"/>
      <c r="J27" s="40"/>
      <c r="K27" s="77" t="s">
        <v>217</v>
      </c>
      <c r="L27" s="75" t="s">
        <v>31</v>
      </c>
      <c r="M27" s="40" t="s">
        <v>696</v>
      </c>
      <c r="N27" s="7">
        <v>9</v>
      </c>
    </row>
    <row r="28" spans="1:14" x14ac:dyDescent="0.2">
      <c r="A28" s="40">
        <v>3</v>
      </c>
      <c r="B28" s="40"/>
      <c r="C28" s="40"/>
      <c r="D28" s="76" t="s">
        <v>224</v>
      </c>
      <c r="E28" s="75" t="s">
        <v>32</v>
      </c>
      <c r="F28" s="40" t="s">
        <v>717</v>
      </c>
      <c r="G28" s="45">
        <f t="shared" si="0"/>
        <v>21</v>
      </c>
      <c r="H28" s="40">
        <v>3</v>
      </c>
      <c r="I28" s="40"/>
      <c r="J28" s="40"/>
      <c r="K28" s="76" t="s">
        <v>224</v>
      </c>
      <c r="L28" s="75" t="s">
        <v>32</v>
      </c>
      <c r="M28" s="40" t="s">
        <v>717</v>
      </c>
      <c r="N28" s="7">
        <v>8</v>
      </c>
    </row>
    <row r="29" spans="1:14" x14ac:dyDescent="0.2">
      <c r="A29" s="40">
        <v>4</v>
      </c>
      <c r="B29" s="40"/>
      <c r="C29" s="40"/>
      <c r="D29" s="78" t="s">
        <v>228</v>
      </c>
      <c r="E29" s="75" t="s">
        <v>20</v>
      </c>
      <c r="F29" s="40" t="s">
        <v>730</v>
      </c>
      <c r="G29" s="45">
        <f t="shared" si="0"/>
        <v>22</v>
      </c>
      <c r="H29" s="40">
        <v>4</v>
      </c>
      <c r="I29" s="40"/>
      <c r="J29" s="40"/>
      <c r="K29" s="78" t="s">
        <v>228</v>
      </c>
      <c r="L29" s="75" t="s">
        <v>20</v>
      </c>
      <c r="M29" s="40" t="s">
        <v>730</v>
      </c>
      <c r="N29" s="7">
        <v>7</v>
      </c>
    </row>
    <row r="30" spans="1:14" x14ac:dyDescent="0.2">
      <c r="A30" s="40">
        <v>4</v>
      </c>
      <c r="B30" s="40"/>
      <c r="C30" s="40"/>
      <c r="D30" s="76" t="s">
        <v>727</v>
      </c>
      <c r="E30" s="75" t="s">
        <v>7</v>
      </c>
      <c r="F30" s="40" t="s">
        <v>728</v>
      </c>
      <c r="G30" s="45">
        <f t="shared" si="0"/>
        <v>23</v>
      </c>
      <c r="H30" s="40">
        <v>4</v>
      </c>
      <c r="I30" s="40"/>
      <c r="J30" s="40"/>
      <c r="K30" s="76" t="s">
        <v>727</v>
      </c>
      <c r="L30" s="75" t="s">
        <v>7</v>
      </c>
      <c r="M30" s="40" t="s">
        <v>728</v>
      </c>
      <c r="N30" s="7">
        <v>6</v>
      </c>
    </row>
    <row r="31" spans="1:14" x14ac:dyDescent="0.2">
      <c r="A31" s="40">
        <v>2</v>
      </c>
      <c r="B31" s="40"/>
      <c r="C31" s="40"/>
      <c r="D31" s="77" t="s">
        <v>230</v>
      </c>
      <c r="E31" s="75" t="s">
        <v>31</v>
      </c>
      <c r="F31" s="40" t="s">
        <v>724</v>
      </c>
      <c r="G31" s="45">
        <f t="shared" si="0"/>
        <v>24</v>
      </c>
      <c r="H31" s="40">
        <v>2</v>
      </c>
      <c r="I31" s="40"/>
      <c r="J31" s="40"/>
      <c r="K31" s="77" t="s">
        <v>230</v>
      </c>
      <c r="L31" s="75" t="s">
        <v>31</v>
      </c>
      <c r="M31" s="40" t="s">
        <v>724</v>
      </c>
      <c r="N31" s="7">
        <v>5</v>
      </c>
    </row>
    <row r="32" spans="1:14" x14ac:dyDescent="0.2">
      <c r="A32" s="40">
        <v>1</v>
      </c>
      <c r="B32" s="40"/>
      <c r="C32" s="40"/>
      <c r="D32" s="76" t="s">
        <v>688</v>
      </c>
      <c r="E32" s="75" t="s">
        <v>12</v>
      </c>
      <c r="F32" s="40" t="s">
        <v>690</v>
      </c>
      <c r="G32" s="45">
        <f t="shared" si="0"/>
        <v>25</v>
      </c>
      <c r="H32" s="40">
        <v>1</v>
      </c>
      <c r="I32" s="40"/>
      <c r="J32" s="40"/>
      <c r="K32" s="76" t="s">
        <v>688</v>
      </c>
      <c r="L32" s="75" t="s">
        <v>12</v>
      </c>
      <c r="M32" s="40" t="s">
        <v>690</v>
      </c>
      <c r="N32" s="7">
        <v>4</v>
      </c>
    </row>
    <row r="33" spans="1:14" x14ac:dyDescent="0.2">
      <c r="A33" s="40">
        <v>4</v>
      </c>
      <c r="B33" s="40"/>
      <c r="C33" s="40"/>
      <c r="D33" s="76" t="s">
        <v>170</v>
      </c>
      <c r="E33" s="75" t="s">
        <v>15</v>
      </c>
      <c r="F33" s="40" t="s">
        <v>729</v>
      </c>
      <c r="G33" s="45">
        <f t="shared" si="0"/>
        <v>26</v>
      </c>
      <c r="H33" s="40">
        <v>4</v>
      </c>
      <c r="I33" s="40"/>
      <c r="J33" s="40"/>
      <c r="K33" s="76" t="s">
        <v>170</v>
      </c>
      <c r="L33" s="75" t="s">
        <v>15</v>
      </c>
      <c r="M33" s="40" t="s">
        <v>729</v>
      </c>
      <c r="N33" s="7">
        <v>3</v>
      </c>
    </row>
    <row r="34" spans="1:14" x14ac:dyDescent="0.2">
      <c r="A34" s="40">
        <v>3</v>
      </c>
      <c r="B34" s="40"/>
      <c r="C34" s="40"/>
      <c r="D34" s="76" t="s">
        <v>223</v>
      </c>
      <c r="E34" s="75" t="s">
        <v>19</v>
      </c>
      <c r="F34" s="40" t="s">
        <v>716</v>
      </c>
      <c r="G34" s="45">
        <f t="shared" si="0"/>
        <v>27</v>
      </c>
      <c r="H34" s="40">
        <v>3</v>
      </c>
      <c r="I34" s="40"/>
      <c r="J34" s="40"/>
      <c r="K34" s="76" t="s">
        <v>223</v>
      </c>
      <c r="L34" s="75" t="s">
        <v>19</v>
      </c>
      <c r="M34" s="40" t="s">
        <v>716</v>
      </c>
      <c r="N34" s="7">
        <v>2</v>
      </c>
    </row>
    <row r="35" spans="1:14" x14ac:dyDescent="0.2">
      <c r="A35" s="40">
        <v>2</v>
      </c>
      <c r="B35" s="40"/>
      <c r="C35" s="40"/>
      <c r="D35" s="76" t="s">
        <v>216</v>
      </c>
      <c r="E35" s="75" t="s">
        <v>27</v>
      </c>
      <c r="F35" s="40" t="s">
        <v>702</v>
      </c>
      <c r="G35" s="45">
        <f t="shared" si="0"/>
        <v>28</v>
      </c>
      <c r="H35" s="40">
        <v>2</v>
      </c>
      <c r="I35" s="40"/>
      <c r="J35" s="40"/>
      <c r="K35" s="76" t="s">
        <v>216</v>
      </c>
      <c r="L35" s="75" t="s">
        <v>27</v>
      </c>
      <c r="M35" s="40" t="s">
        <v>702</v>
      </c>
      <c r="N35" s="7">
        <v>1</v>
      </c>
    </row>
    <row r="37" spans="1:14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</row>
    <row r="38" spans="1:14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</row>
    <row r="39" spans="1:14" ht="16" customHeight="1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</row>
    <row r="41" spans="1:1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</row>
    <row r="42" spans="1:1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</row>
    <row r="43" spans="1:1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</row>
    <row r="45" spans="1:14" x14ac:dyDescent="0.2">
      <c r="H45" s="194" t="s">
        <v>123</v>
      </c>
      <c r="I45" s="194"/>
      <c r="J45" s="194"/>
      <c r="K45" s="194"/>
      <c r="L45" s="194"/>
      <c r="M45" s="194"/>
      <c r="N45" s="194"/>
    </row>
    <row r="46" spans="1:14" x14ac:dyDescent="0.2">
      <c r="H46" s="194"/>
      <c r="I46" s="194"/>
      <c r="J46" s="194"/>
      <c r="K46" s="194"/>
      <c r="L46" s="194"/>
      <c r="M46" s="194"/>
      <c r="N46" s="194"/>
    </row>
    <row r="47" spans="1:14" x14ac:dyDescent="0.2">
      <c r="H47" s="194"/>
      <c r="I47" s="194"/>
      <c r="J47" s="194"/>
      <c r="K47" s="194"/>
      <c r="L47" s="194"/>
      <c r="M47" s="194"/>
      <c r="N47" s="194"/>
    </row>
  </sheetData>
  <autoFilter ref="A7:F7">
    <sortState ref="A8:F35">
      <sortCondition ref="F7"/>
    </sortState>
  </autoFilter>
  <sortState ref="K8:M15">
    <sortCondition ref="M8:M15"/>
  </sortState>
  <mergeCells count="9">
    <mergeCell ref="A41:F43"/>
    <mergeCell ref="H41:N43"/>
    <mergeCell ref="H45:N47"/>
    <mergeCell ref="A1:N3"/>
    <mergeCell ref="A4:N5"/>
    <mergeCell ref="A6:F6"/>
    <mergeCell ref="H6:N6"/>
    <mergeCell ref="A37:F39"/>
    <mergeCell ref="H37:N39"/>
  </mergeCells>
  <pageMargins left="0.25" right="0.25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7"/>
  <sheetViews>
    <sheetView topLeftCell="H3" zoomScale="120" zoomScaleNormal="120" workbookViewId="0">
      <selection activeCell="O20" sqref="O20"/>
    </sheetView>
  </sheetViews>
  <sheetFormatPr baseColWidth="10" defaultColWidth="11" defaultRowHeight="16" x14ac:dyDescent="0.2"/>
  <cols>
    <col min="3" max="3" width="13" customWidth="1"/>
    <col min="4" max="4" width="16.5" bestFit="1" customWidth="1"/>
    <col min="10" max="10" width="13" customWidth="1"/>
    <col min="11" max="11" width="32.33203125" customWidth="1"/>
  </cols>
  <sheetData>
    <row r="1" spans="1:19" ht="16" customHeight="1" x14ac:dyDescent="0.2">
      <c r="A1" s="198" t="s">
        <v>683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69"/>
    </row>
    <row r="2" spans="1:19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69"/>
    </row>
    <row r="3" spans="1:19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69"/>
    </row>
    <row r="4" spans="1:19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70"/>
    </row>
    <row r="5" spans="1:19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70"/>
    </row>
    <row r="6" spans="1:19" ht="19" x14ac:dyDescent="0.2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  <c r="O6" s="172"/>
      <c r="P6" s="220" t="s">
        <v>933</v>
      </c>
      <c r="Q6" s="220"/>
      <c r="R6" s="220"/>
      <c r="S6" s="220"/>
    </row>
    <row r="7" spans="1:19" x14ac:dyDescent="0.2">
      <c r="A7" s="2" t="s">
        <v>113</v>
      </c>
      <c r="B7" s="39" t="s">
        <v>114</v>
      </c>
      <c r="C7" s="2" t="s">
        <v>115</v>
      </c>
      <c r="D7" s="2" t="s">
        <v>116</v>
      </c>
      <c r="E7" s="39" t="s">
        <v>6</v>
      </c>
      <c r="F7" s="44" t="s">
        <v>117</v>
      </c>
      <c r="H7" s="2" t="s">
        <v>113</v>
      </c>
      <c r="I7" s="39" t="s">
        <v>114</v>
      </c>
      <c r="J7" s="2" t="s">
        <v>115</v>
      </c>
      <c r="K7" s="2" t="s">
        <v>116</v>
      </c>
      <c r="L7" s="39" t="s">
        <v>6</v>
      </c>
      <c r="M7" s="44" t="s">
        <v>117</v>
      </c>
      <c r="N7" s="2" t="s">
        <v>2</v>
      </c>
      <c r="O7" s="175"/>
      <c r="P7" s="173" t="s">
        <v>116</v>
      </c>
      <c r="Q7" s="173" t="s">
        <v>6</v>
      </c>
      <c r="R7" s="110" t="s">
        <v>117</v>
      </c>
      <c r="S7" s="176" t="s">
        <v>2</v>
      </c>
    </row>
    <row r="8" spans="1:19" x14ac:dyDescent="0.2">
      <c r="A8" s="89">
        <v>1</v>
      </c>
      <c r="B8" s="89"/>
      <c r="C8" s="89"/>
      <c r="D8" s="111" t="s">
        <v>233</v>
      </c>
      <c r="E8" s="103" t="s">
        <v>24</v>
      </c>
      <c r="F8" s="89" t="s">
        <v>654</v>
      </c>
      <c r="H8" s="40"/>
      <c r="I8" s="40"/>
      <c r="J8" s="40"/>
      <c r="K8" s="111" t="s">
        <v>232</v>
      </c>
      <c r="L8" s="103" t="s">
        <v>16</v>
      </c>
      <c r="M8" s="40" t="s">
        <v>930</v>
      </c>
      <c r="N8" s="72">
        <v>28</v>
      </c>
      <c r="O8" s="9">
        <v>1</v>
      </c>
      <c r="P8" s="113" t="s">
        <v>244</v>
      </c>
      <c r="Q8" s="103" t="s">
        <v>32</v>
      </c>
      <c r="R8" s="40" t="s">
        <v>887</v>
      </c>
      <c r="S8" s="72">
        <v>28</v>
      </c>
    </row>
    <row r="9" spans="1:19" x14ac:dyDescent="0.2">
      <c r="A9" s="89">
        <v>1</v>
      </c>
      <c r="B9" s="89"/>
      <c r="C9" s="89"/>
      <c r="D9" s="112" t="s">
        <v>236</v>
      </c>
      <c r="E9" s="103" t="s">
        <v>8</v>
      </c>
      <c r="F9" s="89" t="s">
        <v>659</v>
      </c>
      <c r="H9" s="40"/>
      <c r="I9" s="40"/>
      <c r="J9" s="40"/>
      <c r="K9" s="113" t="s">
        <v>244</v>
      </c>
      <c r="L9" s="103" t="s">
        <v>32</v>
      </c>
      <c r="M9" s="40" t="s">
        <v>887</v>
      </c>
      <c r="N9" s="72">
        <v>27</v>
      </c>
      <c r="O9" s="9">
        <v>2</v>
      </c>
      <c r="P9" s="112" t="s">
        <v>236</v>
      </c>
      <c r="Q9" s="103" t="s">
        <v>8</v>
      </c>
      <c r="R9" s="40" t="s">
        <v>885</v>
      </c>
      <c r="S9" s="72">
        <v>27</v>
      </c>
    </row>
    <row r="10" spans="1:19" x14ac:dyDescent="0.2">
      <c r="A10" s="89">
        <v>2</v>
      </c>
      <c r="B10" s="89"/>
      <c r="C10" s="89"/>
      <c r="D10" s="112" t="s">
        <v>168</v>
      </c>
      <c r="E10" s="103" t="s">
        <v>11</v>
      </c>
      <c r="F10" s="89" t="s">
        <v>676</v>
      </c>
      <c r="H10" s="40"/>
      <c r="I10" s="40"/>
      <c r="J10" s="40"/>
      <c r="K10" s="112" t="s">
        <v>236</v>
      </c>
      <c r="L10" s="103" t="s">
        <v>8</v>
      </c>
      <c r="M10" s="40" t="s">
        <v>885</v>
      </c>
      <c r="N10" s="72">
        <v>26</v>
      </c>
      <c r="O10" s="9">
        <v>3</v>
      </c>
      <c r="P10" s="111" t="s">
        <v>233</v>
      </c>
      <c r="Q10" s="103" t="s">
        <v>24</v>
      </c>
      <c r="R10" s="40" t="s">
        <v>882</v>
      </c>
      <c r="S10" s="72">
        <v>26</v>
      </c>
    </row>
    <row r="11" spans="1:19" x14ac:dyDescent="0.2">
      <c r="A11" s="89">
        <v>2</v>
      </c>
      <c r="B11" s="89"/>
      <c r="C11" s="89"/>
      <c r="D11" s="113" t="s">
        <v>244</v>
      </c>
      <c r="E11" s="103" t="s">
        <v>32</v>
      </c>
      <c r="F11" s="89" t="s">
        <v>673</v>
      </c>
      <c r="H11" s="40"/>
      <c r="I11" s="40"/>
      <c r="J11" s="40"/>
      <c r="K11" s="111" t="s">
        <v>233</v>
      </c>
      <c r="L11" s="103" t="s">
        <v>24</v>
      </c>
      <c r="M11" s="40" t="s">
        <v>882</v>
      </c>
      <c r="N11" s="72">
        <v>25</v>
      </c>
      <c r="O11" s="9">
        <v>4</v>
      </c>
      <c r="P11" s="112" t="s">
        <v>168</v>
      </c>
      <c r="Q11" s="103" t="s">
        <v>11</v>
      </c>
      <c r="R11" s="40" t="s">
        <v>886</v>
      </c>
      <c r="S11" s="72">
        <v>25</v>
      </c>
    </row>
    <row r="12" spans="1:19" x14ac:dyDescent="0.2">
      <c r="A12" s="89">
        <v>1</v>
      </c>
      <c r="B12" s="89"/>
      <c r="C12" s="89"/>
      <c r="D12" s="112" t="s">
        <v>237</v>
      </c>
      <c r="E12" s="103" t="s">
        <v>11</v>
      </c>
      <c r="F12" s="89" t="s">
        <v>660</v>
      </c>
      <c r="H12" s="40"/>
      <c r="I12" s="40"/>
      <c r="J12" s="40"/>
      <c r="K12" s="112" t="s">
        <v>168</v>
      </c>
      <c r="L12" s="103" t="s">
        <v>11</v>
      </c>
      <c r="M12" s="40" t="s">
        <v>886</v>
      </c>
      <c r="N12" s="72">
        <v>24</v>
      </c>
      <c r="O12" s="9">
        <v>5</v>
      </c>
      <c r="P12" s="112" t="s">
        <v>210</v>
      </c>
      <c r="Q12" s="103" t="s">
        <v>28</v>
      </c>
      <c r="R12" s="40" t="s">
        <v>884</v>
      </c>
      <c r="S12" s="72">
        <v>24</v>
      </c>
    </row>
    <row r="13" spans="1:19" x14ac:dyDescent="0.2">
      <c r="A13" s="89">
        <v>1</v>
      </c>
      <c r="B13" s="89"/>
      <c r="C13" s="89"/>
      <c r="D13" s="111" t="s">
        <v>232</v>
      </c>
      <c r="E13" s="103" t="s">
        <v>16</v>
      </c>
      <c r="F13" s="89" t="s">
        <v>653</v>
      </c>
      <c r="H13" s="40"/>
      <c r="I13" s="40"/>
      <c r="J13" s="40"/>
      <c r="K13" s="112" t="s">
        <v>210</v>
      </c>
      <c r="L13" s="103" t="s">
        <v>28</v>
      </c>
      <c r="M13" s="40" t="s">
        <v>884</v>
      </c>
      <c r="N13" s="72">
        <v>23</v>
      </c>
      <c r="O13" s="9">
        <v>6</v>
      </c>
      <c r="P13" s="111" t="s">
        <v>232</v>
      </c>
      <c r="Q13" s="103" t="s">
        <v>16</v>
      </c>
      <c r="R13" s="40" t="s">
        <v>930</v>
      </c>
      <c r="S13" s="72">
        <v>23</v>
      </c>
    </row>
    <row r="14" spans="1:19" x14ac:dyDescent="0.2">
      <c r="A14" s="89">
        <v>1</v>
      </c>
      <c r="B14" s="89"/>
      <c r="C14" s="89"/>
      <c r="D14" s="112" t="s">
        <v>210</v>
      </c>
      <c r="E14" s="103" t="s">
        <v>28</v>
      </c>
      <c r="F14" s="89" t="s">
        <v>656</v>
      </c>
      <c r="H14" s="40"/>
      <c r="I14" s="40"/>
      <c r="J14" s="40"/>
      <c r="K14" s="76" t="s">
        <v>241</v>
      </c>
      <c r="L14" s="75" t="s">
        <v>12</v>
      </c>
      <c r="M14" s="40" t="s">
        <v>668</v>
      </c>
      <c r="N14" s="72">
        <v>20</v>
      </c>
      <c r="O14" s="9">
        <v>7</v>
      </c>
      <c r="P14" s="112" t="s">
        <v>237</v>
      </c>
      <c r="Q14" s="103" t="s">
        <v>11</v>
      </c>
      <c r="R14" s="40" t="s">
        <v>883</v>
      </c>
      <c r="S14" s="72">
        <v>22</v>
      </c>
    </row>
    <row r="15" spans="1:19" x14ac:dyDescent="0.2">
      <c r="A15" s="89">
        <v>1</v>
      </c>
      <c r="B15" s="89"/>
      <c r="C15" s="89"/>
      <c r="D15" s="112" t="s">
        <v>235</v>
      </c>
      <c r="E15" s="103" t="s">
        <v>19</v>
      </c>
      <c r="F15" s="89" t="s">
        <v>657</v>
      </c>
      <c r="H15" s="40"/>
      <c r="I15" s="40"/>
      <c r="J15" s="40"/>
      <c r="K15" s="77" t="s">
        <v>220</v>
      </c>
      <c r="L15" s="75" t="s">
        <v>24</v>
      </c>
      <c r="M15" s="40" t="s">
        <v>670</v>
      </c>
      <c r="N15" s="72">
        <v>19</v>
      </c>
      <c r="O15" s="9">
        <v>8</v>
      </c>
      <c r="P15" s="112" t="s">
        <v>235</v>
      </c>
      <c r="Q15" s="103" t="s">
        <v>19</v>
      </c>
      <c r="R15" s="40" t="s">
        <v>931</v>
      </c>
      <c r="S15" s="72">
        <v>21</v>
      </c>
    </row>
    <row r="16" spans="1:19" x14ac:dyDescent="0.2">
      <c r="A16" s="40">
        <v>2</v>
      </c>
      <c r="B16" s="40"/>
      <c r="C16" s="40"/>
      <c r="D16" s="76" t="s">
        <v>241</v>
      </c>
      <c r="E16" s="75" t="s">
        <v>12</v>
      </c>
      <c r="F16" s="40" t="s">
        <v>668</v>
      </c>
      <c r="G16" s="45">
        <v>9</v>
      </c>
      <c r="H16" s="40">
        <v>2</v>
      </c>
      <c r="I16" s="40"/>
      <c r="J16" s="40"/>
      <c r="K16" s="76" t="s">
        <v>234</v>
      </c>
      <c r="L16" s="75" t="s">
        <v>23</v>
      </c>
      <c r="M16" s="40" t="s">
        <v>655</v>
      </c>
      <c r="N16" s="7">
        <v>18</v>
      </c>
      <c r="O16" s="9">
        <v>9</v>
      </c>
      <c r="P16" s="76" t="s">
        <v>241</v>
      </c>
      <c r="Q16" s="75" t="s">
        <v>12</v>
      </c>
      <c r="R16" s="40" t="s">
        <v>668</v>
      </c>
      <c r="S16" s="174">
        <v>20</v>
      </c>
    </row>
    <row r="17" spans="1:19" x14ac:dyDescent="0.2">
      <c r="A17" s="40">
        <v>2</v>
      </c>
      <c r="B17" s="40"/>
      <c r="C17" s="40"/>
      <c r="D17" s="77" t="s">
        <v>220</v>
      </c>
      <c r="E17" s="75" t="s">
        <v>24</v>
      </c>
      <c r="F17" s="40" t="s">
        <v>670</v>
      </c>
      <c r="G17" s="45">
        <f t="shared" ref="G17:G35" si="0">G16+1</f>
        <v>10</v>
      </c>
      <c r="H17" s="40">
        <v>2</v>
      </c>
      <c r="I17" s="40"/>
      <c r="J17" s="40"/>
      <c r="K17" s="112" t="s">
        <v>237</v>
      </c>
      <c r="L17" s="103" t="s">
        <v>11</v>
      </c>
      <c r="M17" s="40" t="s">
        <v>883</v>
      </c>
      <c r="N17" s="7">
        <v>22</v>
      </c>
      <c r="O17" s="9">
        <v>10</v>
      </c>
      <c r="P17" s="77" t="s">
        <v>220</v>
      </c>
      <c r="Q17" s="75" t="s">
        <v>24</v>
      </c>
      <c r="R17" s="40" t="s">
        <v>670</v>
      </c>
      <c r="S17" s="72">
        <v>19</v>
      </c>
    </row>
    <row r="18" spans="1:19" x14ac:dyDescent="0.2">
      <c r="A18" s="40">
        <v>1</v>
      </c>
      <c r="B18" s="40"/>
      <c r="C18" s="40"/>
      <c r="D18" s="76" t="s">
        <v>234</v>
      </c>
      <c r="E18" s="75" t="s">
        <v>23</v>
      </c>
      <c r="F18" s="40" t="s">
        <v>655</v>
      </c>
      <c r="G18" s="45">
        <f t="shared" si="0"/>
        <v>11</v>
      </c>
      <c r="H18" s="40">
        <v>1</v>
      </c>
      <c r="I18" s="40"/>
      <c r="J18" s="40"/>
      <c r="K18" s="76" t="s">
        <v>246</v>
      </c>
      <c r="L18" s="75" t="s">
        <v>7</v>
      </c>
      <c r="M18" s="40" t="s">
        <v>677</v>
      </c>
      <c r="N18" s="7">
        <v>17</v>
      </c>
      <c r="O18" s="9">
        <v>11</v>
      </c>
      <c r="P18" s="76" t="s">
        <v>234</v>
      </c>
      <c r="Q18" s="75" t="s">
        <v>23</v>
      </c>
      <c r="R18" s="40" t="s">
        <v>655</v>
      </c>
      <c r="S18" s="174">
        <v>18</v>
      </c>
    </row>
    <row r="19" spans="1:19" x14ac:dyDescent="0.2">
      <c r="A19" s="40">
        <v>2</v>
      </c>
      <c r="B19" s="40"/>
      <c r="C19" s="40"/>
      <c r="D19" s="76" t="s">
        <v>246</v>
      </c>
      <c r="E19" s="75" t="s">
        <v>7</v>
      </c>
      <c r="F19" s="40" t="s">
        <v>677</v>
      </c>
      <c r="G19" s="45">
        <f t="shared" si="0"/>
        <v>12</v>
      </c>
      <c r="H19" s="40">
        <v>2</v>
      </c>
      <c r="I19" s="40"/>
      <c r="J19" s="40"/>
      <c r="K19" s="76" t="s">
        <v>674</v>
      </c>
      <c r="L19" s="75" t="s">
        <v>8</v>
      </c>
      <c r="M19" s="40" t="s">
        <v>675</v>
      </c>
      <c r="N19" s="7">
        <v>16</v>
      </c>
      <c r="O19" s="9">
        <v>12</v>
      </c>
      <c r="P19" s="76" t="s">
        <v>246</v>
      </c>
      <c r="Q19" s="75" t="s">
        <v>7</v>
      </c>
      <c r="R19" s="40" t="s">
        <v>677</v>
      </c>
      <c r="S19" s="72">
        <v>17</v>
      </c>
    </row>
    <row r="20" spans="1:19" x14ac:dyDescent="0.2">
      <c r="A20" s="40">
        <v>2</v>
      </c>
      <c r="B20" s="40"/>
      <c r="C20" s="40"/>
      <c r="D20" s="76" t="s">
        <v>674</v>
      </c>
      <c r="E20" s="75" t="s">
        <v>8</v>
      </c>
      <c r="F20" s="40" t="s">
        <v>675</v>
      </c>
      <c r="G20" s="45">
        <f t="shared" si="0"/>
        <v>13</v>
      </c>
      <c r="H20" s="40">
        <v>2</v>
      </c>
      <c r="I20" s="40"/>
      <c r="J20" s="40"/>
      <c r="K20" s="112" t="s">
        <v>235</v>
      </c>
      <c r="L20" s="103" t="s">
        <v>19</v>
      </c>
      <c r="M20" s="40" t="s">
        <v>931</v>
      </c>
      <c r="N20" s="7">
        <v>21</v>
      </c>
      <c r="O20" s="9">
        <v>13</v>
      </c>
      <c r="P20" s="76" t="s">
        <v>674</v>
      </c>
      <c r="Q20" s="75" t="s">
        <v>8</v>
      </c>
      <c r="R20" s="40" t="s">
        <v>675</v>
      </c>
      <c r="S20" s="174">
        <v>16</v>
      </c>
    </row>
    <row r="21" spans="1:19" x14ac:dyDescent="0.2">
      <c r="A21" s="40">
        <v>1</v>
      </c>
      <c r="B21" s="40"/>
      <c r="C21" s="40"/>
      <c r="D21" s="76" t="s">
        <v>212</v>
      </c>
      <c r="E21" s="75" t="s">
        <v>32</v>
      </c>
      <c r="F21" s="40" t="s">
        <v>658</v>
      </c>
      <c r="G21" s="45">
        <f t="shared" si="0"/>
        <v>14</v>
      </c>
      <c r="H21" s="40">
        <v>1</v>
      </c>
      <c r="I21" s="40"/>
      <c r="J21" s="40"/>
      <c r="K21" s="76" t="s">
        <v>212</v>
      </c>
      <c r="L21" s="75" t="s">
        <v>32</v>
      </c>
      <c r="M21" s="40" t="s">
        <v>658</v>
      </c>
      <c r="N21" s="7">
        <v>15</v>
      </c>
      <c r="O21" s="9">
        <v>14</v>
      </c>
      <c r="P21" s="76" t="s">
        <v>212</v>
      </c>
      <c r="Q21" s="75" t="s">
        <v>32</v>
      </c>
      <c r="R21" s="40" t="s">
        <v>658</v>
      </c>
      <c r="S21" s="72">
        <v>15</v>
      </c>
    </row>
    <row r="22" spans="1:19" x14ac:dyDescent="0.2">
      <c r="A22" s="40">
        <v>2</v>
      </c>
      <c r="B22" s="40"/>
      <c r="C22" s="40"/>
      <c r="D22" s="77" t="s">
        <v>242</v>
      </c>
      <c r="E22" s="75" t="s">
        <v>16</v>
      </c>
      <c r="F22" s="40" t="s">
        <v>669</v>
      </c>
      <c r="G22" s="45">
        <f t="shared" si="0"/>
        <v>15</v>
      </c>
      <c r="H22" s="40">
        <v>2</v>
      </c>
      <c r="I22" s="40"/>
      <c r="J22" s="40"/>
      <c r="K22" s="77" t="s">
        <v>242</v>
      </c>
      <c r="L22" s="75" t="s">
        <v>16</v>
      </c>
      <c r="M22" s="40" t="s">
        <v>669</v>
      </c>
      <c r="N22" s="7">
        <v>14</v>
      </c>
      <c r="O22" s="9">
        <v>15</v>
      </c>
      <c r="P22" s="77" t="s">
        <v>242</v>
      </c>
      <c r="Q22" s="75" t="s">
        <v>16</v>
      </c>
      <c r="R22" s="40" t="s">
        <v>669</v>
      </c>
      <c r="S22" s="174">
        <v>14</v>
      </c>
    </row>
    <row r="23" spans="1:19" x14ac:dyDescent="0.2">
      <c r="A23" s="40">
        <v>2</v>
      </c>
      <c r="B23" s="40"/>
      <c r="C23" s="40"/>
      <c r="D23" s="76" t="s">
        <v>229</v>
      </c>
      <c r="E23" s="75" t="s">
        <v>27</v>
      </c>
      <c r="F23" s="40" t="s">
        <v>681</v>
      </c>
      <c r="G23" s="45">
        <f t="shared" si="0"/>
        <v>16</v>
      </c>
      <c r="H23" s="40">
        <v>2</v>
      </c>
      <c r="I23" s="40"/>
      <c r="J23" s="40"/>
      <c r="K23" s="76" t="s">
        <v>229</v>
      </c>
      <c r="L23" s="75" t="s">
        <v>27</v>
      </c>
      <c r="M23" s="40" t="s">
        <v>681</v>
      </c>
      <c r="N23" s="7">
        <v>13</v>
      </c>
      <c r="O23" s="9">
        <v>16</v>
      </c>
      <c r="P23" s="76" t="s">
        <v>229</v>
      </c>
      <c r="Q23" s="75" t="s">
        <v>27</v>
      </c>
      <c r="R23" s="40" t="s">
        <v>681</v>
      </c>
      <c r="S23" s="72">
        <v>13</v>
      </c>
    </row>
    <row r="24" spans="1:19" x14ac:dyDescent="0.2">
      <c r="A24" s="40">
        <v>1</v>
      </c>
      <c r="B24" s="40"/>
      <c r="C24" s="40"/>
      <c r="D24" s="77" t="s">
        <v>240</v>
      </c>
      <c r="E24" s="75" t="s">
        <v>31</v>
      </c>
      <c r="F24" s="40" t="s">
        <v>667</v>
      </c>
      <c r="G24" s="45">
        <f t="shared" si="0"/>
        <v>17</v>
      </c>
      <c r="H24" s="40">
        <v>1</v>
      </c>
      <c r="I24" s="40"/>
      <c r="J24" s="40"/>
      <c r="K24" s="77" t="s">
        <v>240</v>
      </c>
      <c r="L24" s="75" t="s">
        <v>31</v>
      </c>
      <c r="M24" s="40" t="s">
        <v>667</v>
      </c>
      <c r="N24" s="7">
        <v>12</v>
      </c>
      <c r="O24" s="9">
        <v>17</v>
      </c>
      <c r="P24" s="77" t="s">
        <v>240</v>
      </c>
      <c r="Q24" s="75" t="s">
        <v>31</v>
      </c>
      <c r="R24" s="40" t="s">
        <v>667</v>
      </c>
      <c r="S24" s="174">
        <v>12</v>
      </c>
    </row>
    <row r="25" spans="1:19" x14ac:dyDescent="0.2">
      <c r="A25" s="40">
        <v>1</v>
      </c>
      <c r="B25" s="40"/>
      <c r="C25" s="40"/>
      <c r="D25" s="76" t="s">
        <v>231</v>
      </c>
      <c r="E25" s="75" t="s">
        <v>12</v>
      </c>
      <c r="F25" s="40" t="s">
        <v>652</v>
      </c>
      <c r="G25" s="45">
        <f t="shared" si="0"/>
        <v>18</v>
      </c>
      <c r="H25" s="40">
        <v>1</v>
      </c>
      <c r="I25" s="40"/>
      <c r="J25" s="40"/>
      <c r="K25" s="76" t="s">
        <v>231</v>
      </c>
      <c r="L25" s="75" t="s">
        <v>12</v>
      </c>
      <c r="M25" s="40" t="s">
        <v>652</v>
      </c>
      <c r="N25" s="7">
        <v>11</v>
      </c>
      <c r="O25" s="9">
        <v>18</v>
      </c>
      <c r="P25" s="76" t="s">
        <v>231</v>
      </c>
      <c r="Q25" s="75" t="s">
        <v>12</v>
      </c>
      <c r="R25" s="40" t="s">
        <v>652</v>
      </c>
      <c r="S25" s="72">
        <v>11</v>
      </c>
    </row>
    <row r="26" spans="1:19" x14ac:dyDescent="0.2">
      <c r="A26" s="40">
        <v>2</v>
      </c>
      <c r="B26" s="40"/>
      <c r="C26" s="40"/>
      <c r="D26" s="76" t="s">
        <v>222</v>
      </c>
      <c r="E26" s="75" t="s">
        <v>28</v>
      </c>
      <c r="F26" s="40" t="s">
        <v>671</v>
      </c>
      <c r="G26" s="45">
        <f t="shared" si="0"/>
        <v>19</v>
      </c>
      <c r="H26" s="40">
        <v>2</v>
      </c>
      <c r="I26" s="40"/>
      <c r="J26" s="40"/>
      <c r="K26" s="76" t="s">
        <v>222</v>
      </c>
      <c r="L26" s="75" t="s">
        <v>28</v>
      </c>
      <c r="M26" s="40" t="s">
        <v>671</v>
      </c>
      <c r="N26" s="7">
        <v>10</v>
      </c>
      <c r="O26" s="9">
        <v>19</v>
      </c>
      <c r="P26" s="76" t="s">
        <v>222</v>
      </c>
      <c r="Q26" s="75" t="s">
        <v>28</v>
      </c>
      <c r="R26" s="40" t="s">
        <v>671</v>
      </c>
      <c r="S26" s="174">
        <v>10</v>
      </c>
    </row>
    <row r="27" spans="1:19" x14ac:dyDescent="0.2">
      <c r="A27" s="40">
        <v>2</v>
      </c>
      <c r="B27" s="40"/>
      <c r="C27" s="40"/>
      <c r="D27" s="77" t="s">
        <v>249</v>
      </c>
      <c r="E27" s="75" t="s">
        <v>31</v>
      </c>
      <c r="F27" s="40" t="s">
        <v>682</v>
      </c>
      <c r="G27" s="45">
        <f t="shared" si="0"/>
        <v>20</v>
      </c>
      <c r="H27" s="40">
        <v>2</v>
      </c>
      <c r="I27" s="40"/>
      <c r="J27" s="40"/>
      <c r="K27" s="77" t="s">
        <v>249</v>
      </c>
      <c r="L27" s="75" t="s">
        <v>31</v>
      </c>
      <c r="M27" s="40" t="s">
        <v>682</v>
      </c>
      <c r="N27" s="7">
        <v>9</v>
      </c>
      <c r="O27" s="9">
        <v>20</v>
      </c>
      <c r="P27" s="77" t="s">
        <v>249</v>
      </c>
      <c r="Q27" s="75" t="s">
        <v>31</v>
      </c>
      <c r="R27" s="40" t="s">
        <v>682</v>
      </c>
      <c r="S27" s="72">
        <v>9</v>
      </c>
    </row>
    <row r="28" spans="1:19" x14ac:dyDescent="0.2">
      <c r="A28" s="40">
        <v>1</v>
      </c>
      <c r="B28" s="40"/>
      <c r="C28" s="40"/>
      <c r="D28" s="76" t="s">
        <v>238</v>
      </c>
      <c r="E28" s="75" t="s">
        <v>7</v>
      </c>
      <c r="F28" s="40" t="s">
        <v>661</v>
      </c>
      <c r="G28" s="45">
        <f t="shared" si="0"/>
        <v>21</v>
      </c>
      <c r="H28" s="40">
        <v>1</v>
      </c>
      <c r="I28" s="40"/>
      <c r="J28" s="40"/>
      <c r="K28" s="76" t="s">
        <v>238</v>
      </c>
      <c r="L28" s="75" t="s">
        <v>7</v>
      </c>
      <c r="M28" s="40" t="s">
        <v>661</v>
      </c>
      <c r="N28" s="7">
        <v>8</v>
      </c>
      <c r="O28" s="9">
        <v>21</v>
      </c>
      <c r="P28" s="76" t="s">
        <v>238</v>
      </c>
      <c r="Q28" s="75" t="s">
        <v>7</v>
      </c>
      <c r="R28" s="40" t="s">
        <v>661</v>
      </c>
      <c r="S28" s="174">
        <v>8</v>
      </c>
    </row>
    <row r="29" spans="1:19" x14ac:dyDescent="0.2">
      <c r="A29" s="40">
        <v>1</v>
      </c>
      <c r="B29" s="40"/>
      <c r="C29" s="40"/>
      <c r="D29" s="78" t="s">
        <v>215</v>
      </c>
      <c r="E29" s="75" t="s">
        <v>20</v>
      </c>
      <c r="F29" s="40" t="s">
        <v>664</v>
      </c>
      <c r="G29" s="45">
        <f t="shared" si="0"/>
        <v>22</v>
      </c>
      <c r="H29" s="40">
        <v>1</v>
      </c>
      <c r="I29" s="40"/>
      <c r="J29" s="40"/>
      <c r="K29" s="78" t="s">
        <v>215</v>
      </c>
      <c r="L29" s="75" t="s">
        <v>20</v>
      </c>
      <c r="M29" s="40" t="s">
        <v>664</v>
      </c>
      <c r="N29" s="7">
        <v>7</v>
      </c>
      <c r="O29" s="9">
        <v>22</v>
      </c>
      <c r="P29" s="78" t="s">
        <v>215</v>
      </c>
      <c r="Q29" s="75" t="s">
        <v>20</v>
      </c>
      <c r="R29" s="40" t="s">
        <v>664</v>
      </c>
      <c r="S29" s="72">
        <v>7</v>
      </c>
    </row>
    <row r="30" spans="1:19" x14ac:dyDescent="0.2">
      <c r="A30" s="40">
        <v>2</v>
      </c>
      <c r="B30" s="40"/>
      <c r="C30" s="40"/>
      <c r="D30" s="78" t="s">
        <v>248</v>
      </c>
      <c r="E30" s="75" t="s">
        <v>20</v>
      </c>
      <c r="F30" s="40" t="s">
        <v>680</v>
      </c>
      <c r="G30" s="45">
        <f t="shared" si="0"/>
        <v>23</v>
      </c>
      <c r="H30" s="40">
        <v>2</v>
      </c>
      <c r="I30" s="40"/>
      <c r="J30" s="40"/>
      <c r="K30" s="78" t="s">
        <v>248</v>
      </c>
      <c r="L30" s="75" t="s">
        <v>20</v>
      </c>
      <c r="M30" s="40" t="s">
        <v>680</v>
      </c>
      <c r="N30" s="7">
        <v>6</v>
      </c>
      <c r="O30" s="9">
        <v>23</v>
      </c>
      <c r="P30" s="78" t="s">
        <v>248</v>
      </c>
      <c r="Q30" s="75" t="s">
        <v>20</v>
      </c>
      <c r="R30" s="40" t="s">
        <v>680</v>
      </c>
      <c r="S30" s="174">
        <v>6</v>
      </c>
    </row>
    <row r="31" spans="1:19" x14ac:dyDescent="0.2">
      <c r="A31" s="40">
        <v>1</v>
      </c>
      <c r="B31" s="40"/>
      <c r="C31" s="40"/>
      <c r="D31" s="76" t="s">
        <v>662</v>
      </c>
      <c r="E31" s="75" t="s">
        <v>15</v>
      </c>
      <c r="F31" s="40" t="s">
        <v>663</v>
      </c>
      <c r="G31" s="45">
        <f t="shared" si="0"/>
        <v>24</v>
      </c>
      <c r="H31" s="40">
        <v>1</v>
      </c>
      <c r="I31" s="40"/>
      <c r="J31" s="40"/>
      <c r="K31" s="76" t="s">
        <v>662</v>
      </c>
      <c r="L31" s="75" t="s">
        <v>15</v>
      </c>
      <c r="M31" s="40" t="s">
        <v>663</v>
      </c>
      <c r="N31" s="7">
        <v>5</v>
      </c>
      <c r="O31" s="9">
        <v>24</v>
      </c>
      <c r="P31" s="76" t="s">
        <v>662</v>
      </c>
      <c r="Q31" s="75" t="s">
        <v>15</v>
      </c>
      <c r="R31" s="40" t="s">
        <v>663</v>
      </c>
      <c r="S31" s="72">
        <v>5</v>
      </c>
    </row>
    <row r="32" spans="1:19" x14ac:dyDescent="0.2">
      <c r="A32" s="40">
        <v>2</v>
      </c>
      <c r="B32" s="40"/>
      <c r="C32" s="40"/>
      <c r="D32" s="76" t="s">
        <v>243</v>
      </c>
      <c r="E32" s="75" t="s">
        <v>19</v>
      </c>
      <c r="F32" s="40" t="s">
        <v>672</v>
      </c>
      <c r="G32" s="45">
        <f t="shared" si="0"/>
        <v>25</v>
      </c>
      <c r="H32" s="40">
        <v>2</v>
      </c>
      <c r="I32" s="40"/>
      <c r="J32" s="40"/>
      <c r="K32" s="76" t="s">
        <v>243</v>
      </c>
      <c r="L32" s="75" t="s">
        <v>19</v>
      </c>
      <c r="M32" s="40" t="s">
        <v>672</v>
      </c>
      <c r="N32" s="7">
        <v>4</v>
      </c>
      <c r="O32" s="9">
        <v>25</v>
      </c>
      <c r="P32" s="76" t="s">
        <v>243</v>
      </c>
      <c r="Q32" s="75" t="s">
        <v>19</v>
      </c>
      <c r="R32" s="40" t="s">
        <v>672</v>
      </c>
      <c r="S32" s="174">
        <v>4</v>
      </c>
    </row>
    <row r="33" spans="1:19" x14ac:dyDescent="0.2">
      <c r="A33" s="40">
        <v>2</v>
      </c>
      <c r="B33" s="40"/>
      <c r="C33" s="40"/>
      <c r="D33" s="76" t="s">
        <v>678</v>
      </c>
      <c r="E33" s="75" t="s">
        <v>15</v>
      </c>
      <c r="F33" s="40" t="s">
        <v>679</v>
      </c>
      <c r="G33" s="45">
        <f t="shared" si="0"/>
        <v>26</v>
      </c>
      <c r="H33" s="40">
        <v>2</v>
      </c>
      <c r="I33" s="40"/>
      <c r="J33" s="40"/>
      <c r="K33" s="76" t="s">
        <v>678</v>
      </c>
      <c r="L33" s="75" t="s">
        <v>15</v>
      </c>
      <c r="M33" s="40" t="s">
        <v>679</v>
      </c>
      <c r="N33" s="7">
        <v>3</v>
      </c>
      <c r="O33" s="9">
        <v>26</v>
      </c>
      <c r="P33" s="76" t="s">
        <v>678</v>
      </c>
      <c r="Q33" s="75" t="s">
        <v>15</v>
      </c>
      <c r="R33" s="40" t="s">
        <v>679</v>
      </c>
      <c r="S33" s="72">
        <v>3</v>
      </c>
    </row>
    <row r="34" spans="1:19" x14ac:dyDescent="0.2">
      <c r="A34" s="40">
        <v>1</v>
      </c>
      <c r="B34" s="40"/>
      <c r="C34" s="40"/>
      <c r="D34" s="76" t="s">
        <v>665</v>
      </c>
      <c r="E34" s="75" t="s">
        <v>27</v>
      </c>
      <c r="F34" s="40" t="s">
        <v>666</v>
      </c>
      <c r="G34" s="45">
        <f t="shared" si="0"/>
        <v>27</v>
      </c>
      <c r="H34" s="40">
        <v>1</v>
      </c>
      <c r="I34" s="40"/>
      <c r="J34" s="40"/>
      <c r="K34" s="76" t="s">
        <v>665</v>
      </c>
      <c r="L34" s="75" t="s">
        <v>27</v>
      </c>
      <c r="M34" s="40" t="s">
        <v>666</v>
      </c>
      <c r="N34" s="7">
        <v>2</v>
      </c>
      <c r="O34" s="9">
        <v>27</v>
      </c>
      <c r="P34" s="76" t="s">
        <v>665</v>
      </c>
      <c r="Q34" s="75" t="s">
        <v>27</v>
      </c>
      <c r="R34" s="40" t="s">
        <v>666</v>
      </c>
      <c r="S34" s="174">
        <v>2</v>
      </c>
    </row>
    <row r="35" spans="1:19" x14ac:dyDescent="0.2">
      <c r="A35" s="40">
        <v>2</v>
      </c>
      <c r="B35" s="40"/>
      <c r="C35" s="40"/>
      <c r="D35" s="76" t="s">
        <v>197</v>
      </c>
      <c r="E35" s="75" t="s">
        <v>23</v>
      </c>
      <c r="F35" s="40" t="s">
        <v>623</v>
      </c>
      <c r="G35" s="45">
        <f t="shared" si="0"/>
        <v>28</v>
      </c>
      <c r="H35" s="40">
        <v>2</v>
      </c>
      <c r="I35" s="40"/>
      <c r="J35" s="40"/>
      <c r="K35" s="76" t="s">
        <v>197</v>
      </c>
      <c r="L35" s="75" t="s">
        <v>23</v>
      </c>
      <c r="M35" s="40" t="s">
        <v>623</v>
      </c>
      <c r="N35" s="7">
        <v>1</v>
      </c>
      <c r="O35" s="9">
        <v>28</v>
      </c>
      <c r="P35" s="76" t="s">
        <v>197</v>
      </c>
      <c r="Q35" s="75" t="s">
        <v>23</v>
      </c>
      <c r="R35" s="177" t="s">
        <v>623</v>
      </c>
      <c r="S35" s="72">
        <v>0</v>
      </c>
    </row>
    <row r="37" spans="1:19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  <c r="O37" s="171"/>
    </row>
    <row r="38" spans="1:19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  <c r="O38" s="171"/>
    </row>
    <row r="39" spans="1:19" ht="16" customHeight="1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  <c r="O39" s="171"/>
    </row>
    <row r="41" spans="1:19" ht="2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  <c r="O41" s="171"/>
    </row>
    <row r="42" spans="1:19" ht="2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  <c r="O42" s="171"/>
    </row>
    <row r="43" spans="1:19" ht="2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  <c r="O43" s="171"/>
    </row>
    <row r="45" spans="1:19" ht="24" x14ac:dyDescent="0.2">
      <c r="H45" s="194" t="s">
        <v>123</v>
      </c>
      <c r="I45" s="194"/>
      <c r="J45" s="194"/>
      <c r="K45" s="194"/>
      <c r="L45" s="194"/>
      <c r="M45" s="194"/>
      <c r="N45" s="194"/>
      <c r="O45" s="171"/>
    </row>
    <row r="46" spans="1:19" ht="24" x14ac:dyDescent="0.2">
      <c r="H46" s="194"/>
      <c r="I46" s="194"/>
      <c r="J46" s="194"/>
      <c r="K46" s="194"/>
      <c r="L46" s="194"/>
      <c r="M46" s="194"/>
      <c r="N46" s="194"/>
      <c r="O46" s="171"/>
    </row>
    <row r="47" spans="1:19" ht="24" x14ac:dyDescent="0.2">
      <c r="H47" s="194"/>
      <c r="I47" s="194"/>
      <c r="J47" s="194"/>
      <c r="K47" s="194"/>
      <c r="L47" s="194"/>
      <c r="M47" s="194"/>
      <c r="N47" s="194"/>
      <c r="O47" s="171"/>
    </row>
  </sheetData>
  <autoFilter ref="A7:F7">
    <sortState ref="A8:F35">
      <sortCondition ref="F7"/>
    </sortState>
  </autoFilter>
  <sortState ref="U8:X35">
    <sortCondition ref="V8:V35"/>
  </sortState>
  <mergeCells count="10">
    <mergeCell ref="P6:S6"/>
    <mergeCell ref="A41:F43"/>
    <mergeCell ref="H41:N43"/>
    <mergeCell ref="H45:N47"/>
    <mergeCell ref="A1:N3"/>
    <mergeCell ref="A4:N5"/>
    <mergeCell ref="A6:F6"/>
    <mergeCell ref="H6:N6"/>
    <mergeCell ref="A37:F39"/>
    <mergeCell ref="H37:N39"/>
  </mergeCells>
  <pageMargins left="0.25" right="0.25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3"/>
  <sheetViews>
    <sheetView topLeftCell="F1" zoomScale="90" zoomScaleNormal="90" workbookViewId="0">
      <selection activeCell="I6" sqref="I6:P21"/>
    </sheetView>
  </sheetViews>
  <sheetFormatPr baseColWidth="10" defaultColWidth="11" defaultRowHeight="16" x14ac:dyDescent="0.2"/>
  <cols>
    <col min="3" max="6" width="26" customWidth="1"/>
    <col min="11" max="11" width="13" customWidth="1"/>
    <col min="12" max="12" width="32.33203125" customWidth="1"/>
  </cols>
  <sheetData>
    <row r="1" spans="1:17" ht="16" customHeight="1" x14ac:dyDescent="0.2">
      <c r="A1" s="198" t="s">
        <v>135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7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7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7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7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7" ht="18.75" x14ac:dyDescent="0.25">
      <c r="A6" s="200" t="s">
        <v>124</v>
      </c>
      <c r="B6" s="200"/>
      <c r="C6" s="200"/>
      <c r="D6" s="200"/>
      <c r="E6" s="200"/>
      <c r="F6" s="200"/>
      <c r="G6" s="200"/>
      <c r="H6" s="46"/>
      <c r="I6" s="200" t="s">
        <v>118</v>
      </c>
      <c r="J6" s="200"/>
      <c r="K6" s="200"/>
      <c r="L6" s="200"/>
      <c r="M6" s="200"/>
      <c r="N6" s="200"/>
      <c r="O6" s="200"/>
      <c r="P6" s="200"/>
    </row>
    <row r="7" spans="1:17" x14ac:dyDescent="0.2">
      <c r="A7" s="2" t="s">
        <v>114</v>
      </c>
      <c r="B7" s="39" t="s">
        <v>6</v>
      </c>
      <c r="C7" s="2" t="s">
        <v>131</v>
      </c>
      <c r="D7" s="2" t="s">
        <v>132</v>
      </c>
      <c r="E7" s="2" t="s">
        <v>133</v>
      </c>
      <c r="F7" s="2" t="s">
        <v>134</v>
      </c>
      <c r="G7" s="44" t="s">
        <v>117</v>
      </c>
      <c r="H7" s="47" t="s">
        <v>136</v>
      </c>
      <c r="I7" s="2" t="s">
        <v>114</v>
      </c>
      <c r="J7" s="39" t="s">
        <v>6</v>
      </c>
      <c r="K7" s="2" t="s">
        <v>131</v>
      </c>
      <c r="L7" s="2" t="s">
        <v>132</v>
      </c>
      <c r="M7" s="2" t="s">
        <v>133</v>
      </c>
      <c r="N7" s="2" t="s">
        <v>134</v>
      </c>
      <c r="O7" s="44" t="s">
        <v>117</v>
      </c>
      <c r="P7" s="2" t="s">
        <v>2</v>
      </c>
    </row>
    <row r="8" spans="1:17" x14ac:dyDescent="0.2">
      <c r="A8" s="89"/>
      <c r="B8" s="103" t="s">
        <v>8</v>
      </c>
      <c r="C8" s="112" t="s">
        <v>262</v>
      </c>
      <c r="D8" s="112" t="s">
        <v>181</v>
      </c>
      <c r="E8" s="112" t="s">
        <v>225</v>
      </c>
      <c r="F8" s="112" t="s">
        <v>167</v>
      </c>
      <c r="G8" s="106">
        <v>56.64</v>
      </c>
      <c r="H8" s="48">
        <v>1</v>
      </c>
      <c r="I8" s="40"/>
      <c r="J8" s="103" t="s">
        <v>8</v>
      </c>
      <c r="K8" s="112" t="s">
        <v>262</v>
      </c>
      <c r="L8" s="112" t="s">
        <v>181</v>
      </c>
      <c r="M8" s="112" t="s">
        <v>225</v>
      </c>
      <c r="N8" s="112" t="s">
        <v>167</v>
      </c>
      <c r="O8" s="72">
        <v>56.09</v>
      </c>
      <c r="P8" s="72">
        <v>56</v>
      </c>
    </row>
    <row r="9" spans="1:17" x14ac:dyDescent="0.2">
      <c r="A9" s="89"/>
      <c r="B9" s="103" t="s">
        <v>12</v>
      </c>
      <c r="C9" s="112" t="s">
        <v>195</v>
      </c>
      <c r="D9" s="112" t="s">
        <v>174</v>
      </c>
      <c r="E9" s="133" t="s">
        <v>188</v>
      </c>
      <c r="F9" s="112" t="s">
        <v>250</v>
      </c>
      <c r="G9" s="106">
        <v>58.54</v>
      </c>
      <c r="H9" s="48">
        <v>2</v>
      </c>
      <c r="I9" s="40"/>
      <c r="J9" s="103" t="s">
        <v>12</v>
      </c>
      <c r="K9" s="112" t="s">
        <v>195</v>
      </c>
      <c r="L9" s="112" t="s">
        <v>174</v>
      </c>
      <c r="M9" s="133" t="s">
        <v>188</v>
      </c>
      <c r="N9" s="112" t="s">
        <v>250</v>
      </c>
      <c r="O9" s="72">
        <v>57.87</v>
      </c>
      <c r="P9" s="72">
        <v>54</v>
      </c>
    </row>
    <row r="10" spans="1:17" x14ac:dyDescent="0.2">
      <c r="A10" s="89"/>
      <c r="B10" s="103" t="s">
        <v>28</v>
      </c>
      <c r="C10" s="112" t="s">
        <v>256</v>
      </c>
      <c r="D10" s="112" t="s">
        <v>178</v>
      </c>
      <c r="E10" s="112" t="s">
        <v>257</v>
      </c>
      <c r="F10" s="112" t="s">
        <v>164</v>
      </c>
      <c r="G10" s="106">
        <v>59.07</v>
      </c>
      <c r="H10" s="48">
        <v>3</v>
      </c>
      <c r="I10" s="40"/>
      <c r="J10" s="103" t="s">
        <v>20</v>
      </c>
      <c r="K10" s="114" t="s">
        <v>171</v>
      </c>
      <c r="L10" s="114" t="s">
        <v>185</v>
      </c>
      <c r="M10" s="114" t="s">
        <v>215</v>
      </c>
      <c r="N10" s="114" t="s">
        <v>239</v>
      </c>
      <c r="O10" s="72">
        <v>58.84</v>
      </c>
      <c r="P10" s="72">
        <v>52</v>
      </c>
    </row>
    <row r="11" spans="1:17" x14ac:dyDescent="0.2">
      <c r="A11" s="89"/>
      <c r="B11" s="103" t="s">
        <v>20</v>
      </c>
      <c r="C11" s="114" t="s">
        <v>171</v>
      </c>
      <c r="D11" s="114" t="s">
        <v>185</v>
      </c>
      <c r="E11" s="114" t="s">
        <v>215</v>
      </c>
      <c r="F11" s="114" t="s">
        <v>239</v>
      </c>
      <c r="G11" s="106">
        <v>59.38</v>
      </c>
      <c r="H11" s="48">
        <v>4</v>
      </c>
      <c r="I11" s="40"/>
      <c r="J11" s="103" t="s">
        <v>28</v>
      </c>
      <c r="K11" s="112" t="s">
        <v>256</v>
      </c>
      <c r="L11" s="112" t="s">
        <v>178</v>
      </c>
      <c r="M11" s="112" t="s">
        <v>257</v>
      </c>
      <c r="N11" s="112" t="s">
        <v>164</v>
      </c>
      <c r="O11" s="72">
        <v>59.24</v>
      </c>
      <c r="P11" s="72">
        <v>50</v>
      </c>
    </row>
    <row r="12" spans="1:17" x14ac:dyDescent="0.2">
      <c r="A12" s="89"/>
      <c r="B12" s="103" t="s">
        <v>23</v>
      </c>
      <c r="C12" s="112" t="s">
        <v>197</v>
      </c>
      <c r="D12" s="112" t="s">
        <v>255</v>
      </c>
      <c r="E12" s="112" t="s">
        <v>177</v>
      </c>
      <c r="F12" s="112" t="s">
        <v>163</v>
      </c>
      <c r="G12" s="106" t="s">
        <v>875</v>
      </c>
      <c r="H12" s="48">
        <v>5</v>
      </c>
      <c r="I12" s="40"/>
      <c r="J12" s="103" t="s">
        <v>23</v>
      </c>
      <c r="K12" s="112" t="s">
        <v>197</v>
      </c>
      <c r="L12" s="112" t="s">
        <v>255</v>
      </c>
      <c r="M12" s="112" t="s">
        <v>177</v>
      </c>
      <c r="N12" s="112" t="s">
        <v>163</v>
      </c>
      <c r="O12" s="72" t="s">
        <v>923</v>
      </c>
      <c r="P12" s="72">
        <v>48</v>
      </c>
    </row>
    <row r="13" spans="1:17" x14ac:dyDescent="0.2">
      <c r="A13" s="89"/>
      <c r="B13" s="103" t="s">
        <v>7</v>
      </c>
      <c r="C13" s="112" t="s">
        <v>264</v>
      </c>
      <c r="D13" s="112" t="s">
        <v>183</v>
      </c>
      <c r="E13" s="112" t="s">
        <v>202</v>
      </c>
      <c r="F13" s="112" t="s">
        <v>265</v>
      </c>
      <c r="G13" s="106" t="s">
        <v>878</v>
      </c>
      <c r="H13" s="48">
        <v>6</v>
      </c>
      <c r="I13" s="40"/>
      <c r="J13" s="103" t="s">
        <v>7</v>
      </c>
      <c r="K13" s="112" t="s">
        <v>264</v>
      </c>
      <c r="L13" s="112" t="s">
        <v>183</v>
      </c>
      <c r="M13" s="112" t="s">
        <v>202</v>
      </c>
      <c r="N13" s="112" t="s">
        <v>265</v>
      </c>
      <c r="O13" s="72" t="s">
        <v>924</v>
      </c>
      <c r="P13" s="72">
        <v>46</v>
      </c>
    </row>
    <row r="14" spans="1:17" x14ac:dyDescent="0.2">
      <c r="A14" s="89"/>
      <c r="B14" s="103" t="s">
        <v>32</v>
      </c>
      <c r="C14" s="112" t="s">
        <v>166</v>
      </c>
      <c r="D14" s="112" t="s">
        <v>260</v>
      </c>
      <c r="E14" s="112" t="s">
        <v>180</v>
      </c>
      <c r="F14" s="112" t="s">
        <v>261</v>
      </c>
      <c r="G14" s="106" t="s">
        <v>872</v>
      </c>
      <c r="H14" s="48">
        <v>7</v>
      </c>
      <c r="I14" s="40"/>
      <c r="J14" s="103" t="s">
        <v>32</v>
      </c>
      <c r="K14" s="112" t="s">
        <v>166</v>
      </c>
      <c r="L14" s="112" t="s">
        <v>260</v>
      </c>
      <c r="M14" s="112" t="s">
        <v>180</v>
      </c>
      <c r="N14" s="112" t="s">
        <v>261</v>
      </c>
      <c r="O14" s="72" t="s">
        <v>925</v>
      </c>
      <c r="P14" s="72">
        <v>44</v>
      </c>
    </row>
    <row r="15" spans="1:17" x14ac:dyDescent="0.2">
      <c r="A15" s="89"/>
      <c r="B15" s="103" t="s">
        <v>11</v>
      </c>
      <c r="C15" s="112" t="s">
        <v>168</v>
      </c>
      <c r="D15" s="112" t="s">
        <v>182</v>
      </c>
      <c r="E15" s="112" t="s">
        <v>263</v>
      </c>
      <c r="F15" s="112" t="s">
        <v>226</v>
      </c>
      <c r="G15" s="106" t="s">
        <v>877</v>
      </c>
      <c r="H15" s="48">
        <v>8</v>
      </c>
      <c r="I15" s="40"/>
      <c r="J15" s="103" t="s">
        <v>11</v>
      </c>
      <c r="K15" s="112" t="s">
        <v>168</v>
      </c>
      <c r="L15" s="112" t="s">
        <v>182</v>
      </c>
      <c r="M15" s="112" t="s">
        <v>263</v>
      </c>
      <c r="N15" s="112" t="s">
        <v>226</v>
      </c>
      <c r="O15" s="72" t="s">
        <v>926</v>
      </c>
      <c r="P15" s="72">
        <v>42</v>
      </c>
    </row>
    <row r="16" spans="1:17" x14ac:dyDescent="0.2">
      <c r="A16" s="40"/>
      <c r="B16" s="75" t="s">
        <v>27</v>
      </c>
      <c r="C16" s="76" t="s">
        <v>267</v>
      </c>
      <c r="D16" s="76" t="s">
        <v>172</v>
      </c>
      <c r="E16" s="76" t="s">
        <v>268</v>
      </c>
      <c r="F16" s="76" t="s">
        <v>194</v>
      </c>
      <c r="G16" s="72" t="s">
        <v>880</v>
      </c>
      <c r="H16" s="49">
        <v>9</v>
      </c>
      <c r="I16" s="40"/>
      <c r="J16" s="75" t="s">
        <v>27</v>
      </c>
      <c r="K16" s="76" t="s">
        <v>267</v>
      </c>
      <c r="L16" s="76" t="s">
        <v>172</v>
      </c>
      <c r="M16" s="76" t="s">
        <v>268</v>
      </c>
      <c r="N16" s="76" t="s">
        <v>194</v>
      </c>
      <c r="O16" s="72" t="s">
        <v>880</v>
      </c>
      <c r="P16" s="72">
        <v>40</v>
      </c>
      <c r="Q16" s="8"/>
    </row>
    <row r="17" spans="1:17" x14ac:dyDescent="0.2">
      <c r="A17" s="40"/>
      <c r="B17" s="75" t="s">
        <v>31</v>
      </c>
      <c r="C17" s="77" t="s">
        <v>269</v>
      </c>
      <c r="D17" s="77" t="s">
        <v>270</v>
      </c>
      <c r="E17" s="77" t="s">
        <v>217</v>
      </c>
      <c r="F17" s="77" t="s">
        <v>271</v>
      </c>
      <c r="G17" s="72" t="s">
        <v>876</v>
      </c>
      <c r="H17" s="49">
        <v>10</v>
      </c>
      <c r="I17" s="40"/>
      <c r="J17" s="75" t="s">
        <v>31</v>
      </c>
      <c r="K17" s="77" t="s">
        <v>269</v>
      </c>
      <c r="L17" s="77" t="s">
        <v>270</v>
      </c>
      <c r="M17" s="77" t="s">
        <v>217</v>
      </c>
      <c r="N17" s="77" t="s">
        <v>271</v>
      </c>
      <c r="O17" s="72" t="s">
        <v>876</v>
      </c>
      <c r="P17" s="72">
        <v>38</v>
      </c>
      <c r="Q17" s="8"/>
    </row>
    <row r="18" spans="1:17" x14ac:dyDescent="0.2">
      <c r="A18" s="40"/>
      <c r="B18" s="75" t="s">
        <v>16</v>
      </c>
      <c r="C18" s="77" t="s">
        <v>175</v>
      </c>
      <c r="D18" s="77" t="s">
        <v>242</v>
      </c>
      <c r="E18" s="77" t="s">
        <v>251</v>
      </c>
      <c r="F18" s="77" t="s">
        <v>252</v>
      </c>
      <c r="G18" s="72" t="s">
        <v>874</v>
      </c>
      <c r="H18" s="49">
        <v>11</v>
      </c>
      <c r="I18" s="40"/>
      <c r="J18" s="75" t="s">
        <v>16</v>
      </c>
      <c r="K18" s="77" t="s">
        <v>175</v>
      </c>
      <c r="L18" s="77" t="s">
        <v>242</v>
      </c>
      <c r="M18" s="77" t="s">
        <v>251</v>
      </c>
      <c r="N18" s="77" t="s">
        <v>252</v>
      </c>
      <c r="O18" s="72" t="s">
        <v>874</v>
      </c>
      <c r="P18" s="72">
        <v>36</v>
      </c>
      <c r="Q18" s="8"/>
    </row>
    <row r="19" spans="1:17" x14ac:dyDescent="0.2">
      <c r="A19" s="40"/>
      <c r="B19" s="75" t="s">
        <v>24</v>
      </c>
      <c r="C19" s="77" t="s">
        <v>253</v>
      </c>
      <c r="D19" s="77" t="s">
        <v>254</v>
      </c>
      <c r="E19" s="77" t="s">
        <v>176</v>
      </c>
      <c r="F19" s="77" t="s">
        <v>162</v>
      </c>
      <c r="G19" s="72" t="s">
        <v>873</v>
      </c>
      <c r="H19" s="49">
        <v>12</v>
      </c>
      <c r="I19" s="40"/>
      <c r="J19" s="75" t="s">
        <v>24</v>
      </c>
      <c r="K19" s="77" t="s">
        <v>253</v>
      </c>
      <c r="L19" s="77" t="s">
        <v>254</v>
      </c>
      <c r="M19" s="77" t="s">
        <v>176</v>
      </c>
      <c r="N19" s="77" t="s">
        <v>162</v>
      </c>
      <c r="O19" s="72" t="s">
        <v>873</v>
      </c>
      <c r="P19" s="72">
        <v>34</v>
      </c>
      <c r="Q19" s="8"/>
    </row>
    <row r="20" spans="1:17" x14ac:dyDescent="0.2">
      <c r="A20" s="40"/>
      <c r="B20" s="75" t="s">
        <v>15</v>
      </c>
      <c r="C20" s="76" t="s">
        <v>247</v>
      </c>
      <c r="D20" s="76" t="s">
        <v>184</v>
      </c>
      <c r="E20" s="76" t="s">
        <v>266</v>
      </c>
      <c r="F20" s="76" t="s">
        <v>203</v>
      </c>
      <c r="G20" s="72" t="s">
        <v>879</v>
      </c>
      <c r="H20" s="49">
        <v>13</v>
      </c>
      <c r="I20" s="40"/>
      <c r="J20" s="75" t="s">
        <v>15</v>
      </c>
      <c r="K20" s="76" t="s">
        <v>247</v>
      </c>
      <c r="L20" s="76" t="s">
        <v>184</v>
      </c>
      <c r="M20" s="76" t="s">
        <v>266</v>
      </c>
      <c r="N20" s="76" t="s">
        <v>203</v>
      </c>
      <c r="O20" s="72" t="s">
        <v>879</v>
      </c>
      <c r="P20" s="72">
        <v>32</v>
      </c>
      <c r="Q20" s="8"/>
    </row>
    <row r="21" spans="1:17" x14ac:dyDescent="0.2">
      <c r="A21" s="40"/>
      <c r="B21" s="75" t="s">
        <v>19</v>
      </c>
      <c r="C21" s="76" t="s">
        <v>179</v>
      </c>
      <c r="D21" s="76" t="s">
        <v>258</v>
      </c>
      <c r="E21" s="76" t="s">
        <v>259</v>
      </c>
      <c r="F21" s="76" t="s">
        <v>223</v>
      </c>
      <c r="G21" s="72" t="s">
        <v>871</v>
      </c>
      <c r="H21" s="49">
        <v>14</v>
      </c>
      <c r="I21" s="40"/>
      <c r="J21" s="75" t="s">
        <v>19</v>
      </c>
      <c r="K21" s="76" t="s">
        <v>179</v>
      </c>
      <c r="L21" s="76" t="s">
        <v>258</v>
      </c>
      <c r="M21" s="76" t="s">
        <v>259</v>
      </c>
      <c r="N21" s="76" t="s">
        <v>223</v>
      </c>
      <c r="O21" s="72" t="s">
        <v>871</v>
      </c>
      <c r="P21" s="72">
        <v>30</v>
      </c>
      <c r="Q21" s="8"/>
    </row>
    <row r="22" spans="1:17" x14ac:dyDescent="0.2">
      <c r="H22" s="48"/>
    </row>
    <row r="23" spans="1:17" ht="16" customHeight="1" x14ac:dyDescent="0.2">
      <c r="A23" s="211" t="s">
        <v>119</v>
      </c>
      <c r="B23" s="212"/>
      <c r="C23" s="212"/>
      <c r="D23" s="212"/>
      <c r="E23" s="212"/>
      <c r="F23" s="212"/>
      <c r="G23" s="213"/>
      <c r="I23" s="194" t="s">
        <v>137</v>
      </c>
      <c r="J23" s="194"/>
      <c r="K23" s="194"/>
      <c r="L23" s="194"/>
      <c r="M23" s="194"/>
      <c r="N23" s="194"/>
      <c r="O23" s="194"/>
      <c r="P23" s="194"/>
    </row>
    <row r="24" spans="1:17" ht="16" customHeight="1" x14ac:dyDescent="0.2">
      <c r="A24" s="214"/>
      <c r="B24" s="215"/>
      <c r="C24" s="215"/>
      <c r="D24" s="215"/>
      <c r="E24" s="215"/>
      <c r="F24" s="215"/>
      <c r="G24" s="216"/>
      <c r="I24" s="194"/>
      <c r="J24" s="194"/>
      <c r="K24" s="194"/>
      <c r="L24" s="194"/>
      <c r="M24" s="194"/>
      <c r="N24" s="194"/>
      <c r="O24" s="194"/>
      <c r="P24" s="194"/>
    </row>
    <row r="25" spans="1:17" ht="16" customHeight="1" x14ac:dyDescent="0.2">
      <c r="A25" s="217"/>
      <c r="B25" s="218"/>
      <c r="C25" s="218"/>
      <c r="D25" s="218"/>
      <c r="E25" s="218"/>
      <c r="F25" s="218"/>
      <c r="G25" s="219"/>
      <c r="I25" s="194"/>
      <c r="J25" s="194"/>
      <c r="K25" s="194"/>
      <c r="L25" s="194"/>
      <c r="M25" s="194"/>
      <c r="N25" s="194"/>
      <c r="O25" s="194"/>
      <c r="P25" s="194"/>
    </row>
    <row r="27" spans="1:17" x14ac:dyDescent="0.2">
      <c r="A27" s="201" t="s">
        <v>120</v>
      </c>
      <c r="B27" s="202"/>
      <c r="C27" s="202"/>
      <c r="D27" s="202"/>
      <c r="E27" s="202"/>
      <c r="F27" s="202"/>
      <c r="G27" s="203"/>
      <c r="I27" s="194" t="s">
        <v>122</v>
      </c>
      <c r="J27" s="194"/>
      <c r="K27" s="194"/>
      <c r="L27" s="194"/>
      <c r="M27" s="194"/>
      <c r="N27" s="194"/>
      <c r="O27" s="194"/>
      <c r="P27" s="194"/>
    </row>
    <row r="28" spans="1:17" x14ac:dyDescent="0.2">
      <c r="A28" s="204"/>
      <c r="B28" s="205"/>
      <c r="C28" s="205"/>
      <c r="D28" s="205"/>
      <c r="E28" s="205"/>
      <c r="F28" s="205"/>
      <c r="G28" s="206"/>
      <c r="I28" s="194"/>
      <c r="J28" s="194"/>
      <c r="K28" s="194"/>
      <c r="L28" s="194"/>
      <c r="M28" s="194"/>
      <c r="N28" s="194"/>
      <c r="O28" s="194"/>
      <c r="P28" s="194"/>
    </row>
    <row r="29" spans="1:17" x14ac:dyDescent="0.2">
      <c r="A29" s="207"/>
      <c r="B29" s="208"/>
      <c r="C29" s="208"/>
      <c r="D29" s="208"/>
      <c r="E29" s="208"/>
      <c r="F29" s="208"/>
      <c r="G29" s="209"/>
      <c r="I29" s="194"/>
      <c r="J29" s="194"/>
      <c r="K29" s="194"/>
      <c r="L29" s="194"/>
      <c r="M29" s="194"/>
      <c r="N29" s="194"/>
      <c r="O29" s="194"/>
      <c r="P29" s="194"/>
    </row>
    <row r="31" spans="1:17" x14ac:dyDescent="0.2">
      <c r="I31" s="194" t="s">
        <v>138</v>
      </c>
      <c r="J31" s="194"/>
      <c r="K31" s="194"/>
      <c r="L31" s="194"/>
      <c r="M31" s="194"/>
      <c r="N31" s="194"/>
      <c r="O31" s="194"/>
      <c r="P31" s="194"/>
    </row>
    <row r="32" spans="1:17" x14ac:dyDescent="0.2">
      <c r="I32" s="194"/>
      <c r="J32" s="194"/>
      <c r="K32" s="194"/>
      <c r="L32" s="194"/>
      <c r="M32" s="194"/>
      <c r="N32" s="194"/>
      <c r="O32" s="194"/>
      <c r="P32" s="194"/>
    </row>
    <row r="33" spans="9:16" x14ac:dyDescent="0.2">
      <c r="I33" s="194"/>
      <c r="J33" s="194"/>
      <c r="K33" s="194"/>
      <c r="L33" s="194"/>
      <c r="M33" s="194"/>
      <c r="N33" s="194"/>
      <c r="O33" s="194"/>
      <c r="P33" s="194"/>
    </row>
  </sheetData>
  <autoFilter ref="A7:G7">
    <sortState ref="A8:G21">
      <sortCondition ref="G7"/>
    </sortState>
  </autoFilter>
  <sortState ref="J8:O15">
    <sortCondition ref="O8:O15"/>
  </sortState>
  <mergeCells count="9">
    <mergeCell ref="A27:G29"/>
    <mergeCell ref="I27:P29"/>
    <mergeCell ref="I31:P33"/>
    <mergeCell ref="A1:P3"/>
    <mergeCell ref="A4:P5"/>
    <mergeCell ref="A6:G6"/>
    <mergeCell ref="I6:P6"/>
    <mergeCell ref="A23:G25"/>
    <mergeCell ref="I23:P25"/>
  </mergeCells>
  <phoneticPr fontId="18" type="noConversion"/>
  <pageMargins left="0.25" right="0.25" top="0.75" bottom="0.75" header="0.3" footer="0.3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3"/>
  <sheetViews>
    <sheetView topLeftCell="F2" zoomScale="90" zoomScaleNormal="90" workbookViewId="0">
      <selection activeCell="S25" sqref="S25"/>
    </sheetView>
  </sheetViews>
  <sheetFormatPr baseColWidth="10" defaultColWidth="11" defaultRowHeight="16" x14ac:dyDescent="0.2"/>
  <cols>
    <col min="3" max="6" width="26" customWidth="1"/>
    <col min="11" max="11" width="13" customWidth="1"/>
    <col min="12" max="12" width="32.33203125" customWidth="1"/>
    <col min="13" max="13" width="13.33203125" bestFit="1" customWidth="1"/>
    <col min="14" max="14" width="18.33203125" customWidth="1"/>
  </cols>
  <sheetData>
    <row r="1" spans="1:17" ht="16" customHeight="1" x14ac:dyDescent="0.2">
      <c r="A1" s="198" t="s">
        <v>139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7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7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7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7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7" ht="18.75" x14ac:dyDescent="0.25">
      <c r="A6" s="200" t="s">
        <v>124</v>
      </c>
      <c r="B6" s="200"/>
      <c r="C6" s="200"/>
      <c r="D6" s="200"/>
      <c r="E6" s="200"/>
      <c r="F6" s="200"/>
      <c r="G6" s="200"/>
      <c r="H6" s="46"/>
      <c r="I6" s="200" t="s">
        <v>118</v>
      </c>
      <c r="J6" s="200"/>
      <c r="K6" s="200"/>
      <c r="L6" s="200"/>
      <c r="M6" s="200"/>
      <c r="N6" s="200"/>
      <c r="O6" s="200"/>
      <c r="P6" s="200"/>
    </row>
    <row r="7" spans="1:17" x14ac:dyDescent="0.2">
      <c r="A7" s="2" t="s">
        <v>114</v>
      </c>
      <c r="B7" s="39" t="s">
        <v>6</v>
      </c>
      <c r="C7" s="2" t="s">
        <v>131</v>
      </c>
      <c r="D7" s="2" t="s">
        <v>132</v>
      </c>
      <c r="E7" s="2" t="s">
        <v>133</v>
      </c>
      <c r="F7" s="2" t="s">
        <v>134</v>
      </c>
      <c r="G7" s="44" t="s">
        <v>117</v>
      </c>
      <c r="H7" s="47" t="s">
        <v>136</v>
      </c>
      <c r="I7" s="2" t="s">
        <v>114</v>
      </c>
      <c r="J7" s="39" t="s">
        <v>6</v>
      </c>
      <c r="K7" s="2" t="s">
        <v>131</v>
      </c>
      <c r="L7" s="2" t="s">
        <v>132</v>
      </c>
      <c r="M7" s="2" t="s">
        <v>133</v>
      </c>
      <c r="N7" s="2" t="s">
        <v>134</v>
      </c>
      <c r="O7" s="44" t="s">
        <v>117</v>
      </c>
      <c r="P7" s="2" t="s">
        <v>2</v>
      </c>
    </row>
    <row r="8" spans="1:17" x14ac:dyDescent="0.2">
      <c r="A8" s="89"/>
      <c r="B8" s="103" t="s">
        <v>8</v>
      </c>
      <c r="C8" s="112" t="s">
        <v>200</v>
      </c>
      <c r="D8" s="112" t="s">
        <v>245</v>
      </c>
      <c r="E8" s="112" t="s">
        <v>213</v>
      </c>
      <c r="F8" s="112" t="s">
        <v>284</v>
      </c>
      <c r="G8" s="89" t="s">
        <v>863</v>
      </c>
      <c r="H8" s="48">
        <v>1</v>
      </c>
      <c r="I8" s="40"/>
      <c r="J8" s="103" t="s">
        <v>8</v>
      </c>
      <c r="K8" s="112" t="s">
        <v>200</v>
      </c>
      <c r="L8" s="112" t="s">
        <v>245</v>
      </c>
      <c r="M8" s="112" t="s">
        <v>213</v>
      </c>
      <c r="N8" s="112" t="s">
        <v>284</v>
      </c>
      <c r="O8" s="40" t="s">
        <v>907</v>
      </c>
      <c r="P8" s="72">
        <v>56</v>
      </c>
    </row>
    <row r="9" spans="1:17" x14ac:dyDescent="0.2">
      <c r="A9" s="89"/>
      <c r="B9" s="103" t="s">
        <v>24</v>
      </c>
      <c r="C9" s="111" t="s">
        <v>209</v>
      </c>
      <c r="D9" s="111" t="s">
        <v>220</v>
      </c>
      <c r="E9" s="111" t="s">
        <v>189</v>
      </c>
      <c r="F9" s="111" t="s">
        <v>233</v>
      </c>
      <c r="G9" s="89" t="s">
        <v>858</v>
      </c>
      <c r="H9" s="48">
        <v>2</v>
      </c>
      <c r="I9" s="40"/>
      <c r="J9" s="103" t="s">
        <v>31</v>
      </c>
      <c r="K9" s="111" t="s">
        <v>206</v>
      </c>
      <c r="L9" s="111" t="s">
        <v>173</v>
      </c>
      <c r="M9" s="111" t="s">
        <v>187</v>
      </c>
      <c r="N9" s="111" t="s">
        <v>230</v>
      </c>
      <c r="O9" s="40" t="s">
        <v>909</v>
      </c>
      <c r="P9" s="72">
        <v>54</v>
      </c>
    </row>
    <row r="10" spans="1:17" x14ac:dyDescent="0.2">
      <c r="A10" s="89"/>
      <c r="B10" s="103" t="s">
        <v>31</v>
      </c>
      <c r="C10" s="111" t="s">
        <v>206</v>
      </c>
      <c r="D10" s="111" t="s">
        <v>173</v>
      </c>
      <c r="E10" s="111" t="s">
        <v>187</v>
      </c>
      <c r="F10" s="111" t="s">
        <v>230</v>
      </c>
      <c r="G10" s="89" t="s">
        <v>868</v>
      </c>
      <c r="H10" s="48">
        <v>3</v>
      </c>
      <c r="I10" s="40"/>
      <c r="J10" s="103" t="s">
        <v>7</v>
      </c>
      <c r="K10" s="112" t="s">
        <v>169</v>
      </c>
      <c r="L10" s="112" t="s">
        <v>286</v>
      </c>
      <c r="M10" s="112" t="s">
        <v>246</v>
      </c>
      <c r="N10" s="112" t="s">
        <v>238</v>
      </c>
      <c r="O10" s="40" t="s">
        <v>910</v>
      </c>
      <c r="P10" s="72">
        <v>52</v>
      </c>
    </row>
    <row r="11" spans="1:17" x14ac:dyDescent="0.2">
      <c r="A11" s="89"/>
      <c r="B11" s="103" t="s">
        <v>7</v>
      </c>
      <c r="C11" s="112" t="s">
        <v>169</v>
      </c>
      <c r="D11" s="112" t="s">
        <v>286</v>
      </c>
      <c r="E11" s="112" t="s">
        <v>246</v>
      </c>
      <c r="F11" s="112" t="s">
        <v>238</v>
      </c>
      <c r="G11" s="89" t="s">
        <v>865</v>
      </c>
      <c r="H11" s="48">
        <v>4</v>
      </c>
      <c r="I11" s="40"/>
      <c r="J11" s="103" t="s">
        <v>24</v>
      </c>
      <c r="K11" s="111" t="s">
        <v>209</v>
      </c>
      <c r="L11" s="111" t="s">
        <v>220</v>
      </c>
      <c r="M11" s="111" t="s">
        <v>189</v>
      </c>
      <c r="N11" s="111" t="s">
        <v>233</v>
      </c>
      <c r="O11" s="40" t="s">
        <v>908</v>
      </c>
      <c r="P11" s="72">
        <v>50</v>
      </c>
    </row>
    <row r="12" spans="1:17" x14ac:dyDescent="0.2">
      <c r="A12" s="89"/>
      <c r="B12" s="103" t="s">
        <v>23</v>
      </c>
      <c r="C12" s="112" t="s">
        <v>190</v>
      </c>
      <c r="D12" s="112" t="s">
        <v>221</v>
      </c>
      <c r="E12" s="112" t="s">
        <v>276</v>
      </c>
      <c r="F12" s="112" t="s">
        <v>234</v>
      </c>
      <c r="G12" s="89" t="s">
        <v>859</v>
      </c>
      <c r="H12" s="48">
        <v>5</v>
      </c>
      <c r="I12" s="40"/>
      <c r="J12" s="103" t="s">
        <v>16</v>
      </c>
      <c r="K12" s="111" t="s">
        <v>161</v>
      </c>
      <c r="L12" s="111" t="s">
        <v>274</v>
      </c>
      <c r="M12" s="111" t="s">
        <v>275</v>
      </c>
      <c r="N12" s="111" t="s">
        <v>208</v>
      </c>
      <c r="O12" s="40" t="s">
        <v>913</v>
      </c>
      <c r="P12" s="72">
        <v>48</v>
      </c>
    </row>
    <row r="13" spans="1:17" x14ac:dyDescent="0.2">
      <c r="A13" s="89"/>
      <c r="B13" s="103" t="s">
        <v>12</v>
      </c>
      <c r="C13" s="112" t="s">
        <v>207</v>
      </c>
      <c r="D13" s="112" t="s">
        <v>272</v>
      </c>
      <c r="E13" s="112" t="s">
        <v>273</v>
      </c>
      <c r="F13" s="112" t="s">
        <v>218</v>
      </c>
      <c r="G13" s="89" t="s">
        <v>856</v>
      </c>
      <c r="H13" s="48">
        <v>6</v>
      </c>
      <c r="I13" s="40"/>
      <c r="J13" s="103" t="s">
        <v>11</v>
      </c>
      <c r="K13" s="112" t="s">
        <v>201</v>
      </c>
      <c r="L13" s="112" t="s">
        <v>237</v>
      </c>
      <c r="M13" s="112" t="s">
        <v>192</v>
      </c>
      <c r="N13" s="112" t="s">
        <v>285</v>
      </c>
      <c r="O13" s="40" t="s">
        <v>914</v>
      </c>
      <c r="P13" s="72">
        <v>46</v>
      </c>
    </row>
    <row r="14" spans="1:17" x14ac:dyDescent="0.2">
      <c r="A14" s="89"/>
      <c r="B14" s="103" t="s">
        <v>16</v>
      </c>
      <c r="C14" s="111" t="s">
        <v>161</v>
      </c>
      <c r="D14" s="111" t="s">
        <v>274</v>
      </c>
      <c r="E14" s="111" t="s">
        <v>275</v>
      </c>
      <c r="F14" s="111" t="s">
        <v>208</v>
      </c>
      <c r="G14" s="89" t="s">
        <v>857</v>
      </c>
      <c r="H14" s="48">
        <v>7</v>
      </c>
      <c r="I14" s="40"/>
      <c r="J14" s="103" t="s">
        <v>12</v>
      </c>
      <c r="K14" s="112" t="s">
        <v>207</v>
      </c>
      <c r="L14" s="112" t="s">
        <v>272</v>
      </c>
      <c r="M14" s="112" t="s">
        <v>273</v>
      </c>
      <c r="N14" s="112" t="s">
        <v>218</v>
      </c>
      <c r="O14" s="40" t="s">
        <v>912</v>
      </c>
      <c r="P14" s="72">
        <v>44</v>
      </c>
    </row>
    <row r="15" spans="1:17" x14ac:dyDescent="0.2">
      <c r="A15" s="89"/>
      <c r="B15" s="103" t="s">
        <v>11</v>
      </c>
      <c r="C15" s="112" t="s">
        <v>201</v>
      </c>
      <c r="D15" s="112" t="s">
        <v>237</v>
      </c>
      <c r="E15" s="112" t="s">
        <v>192</v>
      </c>
      <c r="F15" s="112" t="s">
        <v>285</v>
      </c>
      <c r="G15" s="89" t="s">
        <v>864</v>
      </c>
      <c r="H15" s="48">
        <v>8</v>
      </c>
      <c r="I15" s="40"/>
      <c r="J15" s="103" t="s">
        <v>23</v>
      </c>
      <c r="K15" s="112" t="s">
        <v>190</v>
      </c>
      <c r="L15" s="112" t="s">
        <v>221</v>
      </c>
      <c r="M15" s="112" t="s">
        <v>276</v>
      </c>
      <c r="N15" s="112" t="s">
        <v>234</v>
      </c>
      <c r="O15" s="40" t="s">
        <v>911</v>
      </c>
      <c r="P15" s="72">
        <v>42</v>
      </c>
    </row>
    <row r="16" spans="1:17" x14ac:dyDescent="0.2">
      <c r="A16" s="40"/>
      <c r="B16" s="75" t="s">
        <v>28</v>
      </c>
      <c r="C16" s="76" t="s">
        <v>277</v>
      </c>
      <c r="D16" s="131" t="s">
        <v>278</v>
      </c>
      <c r="E16" s="76" t="s">
        <v>279</v>
      </c>
      <c r="F16" s="76" t="s">
        <v>280</v>
      </c>
      <c r="G16" s="40" t="s">
        <v>860</v>
      </c>
      <c r="H16" s="48">
        <v>9</v>
      </c>
      <c r="I16" s="40"/>
      <c r="J16" s="75" t="s">
        <v>28</v>
      </c>
      <c r="K16" s="76" t="s">
        <v>277</v>
      </c>
      <c r="L16" s="131" t="s">
        <v>278</v>
      </c>
      <c r="M16" s="76" t="s">
        <v>279</v>
      </c>
      <c r="N16" s="76" t="s">
        <v>280</v>
      </c>
      <c r="O16" s="40" t="s">
        <v>860</v>
      </c>
      <c r="P16" s="72">
        <v>40</v>
      </c>
      <c r="Q16" s="8"/>
    </row>
    <row r="17" spans="1:17" x14ac:dyDescent="0.2">
      <c r="A17" s="40"/>
      <c r="B17" s="75" t="s">
        <v>32</v>
      </c>
      <c r="C17" s="76" t="s">
        <v>282</v>
      </c>
      <c r="D17" s="76" t="s">
        <v>244</v>
      </c>
      <c r="E17" s="76" t="s">
        <v>212</v>
      </c>
      <c r="F17" s="76" t="s">
        <v>283</v>
      </c>
      <c r="G17" s="40" t="s">
        <v>862</v>
      </c>
      <c r="H17" s="48">
        <v>10</v>
      </c>
      <c r="I17" s="40"/>
      <c r="J17" s="75" t="s">
        <v>32</v>
      </c>
      <c r="K17" s="76" t="s">
        <v>282</v>
      </c>
      <c r="L17" s="76" t="s">
        <v>244</v>
      </c>
      <c r="M17" s="76" t="s">
        <v>212</v>
      </c>
      <c r="N17" s="76" t="s">
        <v>283</v>
      </c>
      <c r="O17" s="40" t="s">
        <v>862</v>
      </c>
      <c r="P17" s="72">
        <v>38</v>
      </c>
      <c r="Q17" s="8"/>
    </row>
    <row r="18" spans="1:17" x14ac:dyDescent="0.2">
      <c r="A18" s="40"/>
      <c r="B18" s="75" t="s">
        <v>15</v>
      </c>
      <c r="C18" s="76" t="s">
        <v>170</v>
      </c>
      <c r="D18" s="76" t="s">
        <v>214</v>
      </c>
      <c r="E18" s="76" t="s">
        <v>287</v>
      </c>
      <c r="F18" s="76" t="s">
        <v>288</v>
      </c>
      <c r="G18" s="40" t="s">
        <v>866</v>
      </c>
      <c r="H18" s="48">
        <v>11</v>
      </c>
      <c r="I18" s="40"/>
      <c r="J18" s="75" t="s">
        <v>15</v>
      </c>
      <c r="K18" s="76" t="s">
        <v>170</v>
      </c>
      <c r="L18" s="76" t="s">
        <v>214</v>
      </c>
      <c r="M18" s="76" t="s">
        <v>287</v>
      </c>
      <c r="N18" s="76" t="s">
        <v>288</v>
      </c>
      <c r="O18" s="40" t="s">
        <v>866</v>
      </c>
      <c r="P18" s="72">
        <v>36</v>
      </c>
      <c r="Q18" s="8"/>
    </row>
    <row r="19" spans="1:17" x14ac:dyDescent="0.2">
      <c r="A19" s="40"/>
      <c r="B19" s="75" t="s">
        <v>19</v>
      </c>
      <c r="C19" s="76" t="s">
        <v>281</v>
      </c>
      <c r="D19" s="76" t="s">
        <v>211</v>
      </c>
      <c r="E19" s="76" t="s">
        <v>235</v>
      </c>
      <c r="F19" s="76" t="s">
        <v>165</v>
      </c>
      <c r="G19" s="40" t="s">
        <v>861</v>
      </c>
      <c r="H19" s="48">
        <v>12</v>
      </c>
      <c r="I19" s="40"/>
      <c r="J19" s="75" t="s">
        <v>19</v>
      </c>
      <c r="K19" s="76" t="s">
        <v>281</v>
      </c>
      <c r="L19" s="76" t="s">
        <v>211</v>
      </c>
      <c r="M19" s="76" t="s">
        <v>235</v>
      </c>
      <c r="N19" s="76" t="s">
        <v>165</v>
      </c>
      <c r="O19" s="40" t="s">
        <v>861</v>
      </c>
      <c r="P19" s="72">
        <v>34</v>
      </c>
      <c r="Q19" s="8"/>
    </row>
    <row r="20" spans="1:17" x14ac:dyDescent="0.2">
      <c r="A20" s="40"/>
      <c r="B20" s="75" t="s">
        <v>20</v>
      </c>
      <c r="C20" s="78" t="s">
        <v>193</v>
      </c>
      <c r="D20" s="78" t="s">
        <v>289</v>
      </c>
      <c r="E20" s="78" t="s">
        <v>290</v>
      </c>
      <c r="F20" s="78" t="s">
        <v>228</v>
      </c>
      <c r="G20" s="40" t="s">
        <v>867</v>
      </c>
      <c r="H20" s="48">
        <v>13</v>
      </c>
      <c r="I20" s="40"/>
      <c r="J20" s="75" t="s">
        <v>20</v>
      </c>
      <c r="K20" s="78" t="s">
        <v>193</v>
      </c>
      <c r="L20" s="78" t="s">
        <v>289</v>
      </c>
      <c r="M20" s="78" t="s">
        <v>290</v>
      </c>
      <c r="N20" s="78" t="s">
        <v>228</v>
      </c>
      <c r="O20" s="40" t="s">
        <v>867</v>
      </c>
      <c r="P20" s="72">
        <v>32</v>
      </c>
      <c r="Q20" s="8"/>
    </row>
    <row r="21" spans="1:17" x14ac:dyDescent="0.2">
      <c r="A21" s="40"/>
      <c r="B21" s="75" t="s">
        <v>27</v>
      </c>
      <c r="C21" s="76" t="s">
        <v>291</v>
      </c>
      <c r="D21" s="76" t="s">
        <v>186</v>
      </c>
      <c r="E21" s="76" t="s">
        <v>229</v>
      </c>
      <c r="F21" s="76" t="s">
        <v>292</v>
      </c>
      <c r="G21" s="40" t="s">
        <v>869</v>
      </c>
      <c r="H21" s="48">
        <v>14</v>
      </c>
      <c r="I21" s="40"/>
      <c r="J21" s="75" t="s">
        <v>27</v>
      </c>
      <c r="K21" s="76" t="s">
        <v>291</v>
      </c>
      <c r="L21" s="76" t="s">
        <v>186</v>
      </c>
      <c r="M21" s="76" t="s">
        <v>229</v>
      </c>
      <c r="N21" s="76" t="s">
        <v>292</v>
      </c>
      <c r="O21" s="40"/>
      <c r="P21" s="72">
        <v>0</v>
      </c>
      <c r="Q21" s="8"/>
    </row>
    <row r="22" spans="1:17" x14ac:dyDescent="0.2">
      <c r="H22" s="48"/>
    </row>
    <row r="23" spans="1:17" ht="16" customHeight="1" x14ac:dyDescent="0.2">
      <c r="A23" s="211" t="s">
        <v>119</v>
      </c>
      <c r="B23" s="212"/>
      <c r="C23" s="212"/>
      <c r="D23" s="212"/>
      <c r="E23" s="212"/>
      <c r="F23" s="212"/>
      <c r="G23" s="213"/>
      <c r="I23" s="194" t="s">
        <v>137</v>
      </c>
      <c r="J23" s="194"/>
      <c r="K23" s="194"/>
      <c r="L23" s="194"/>
      <c r="M23" s="194"/>
      <c r="N23" s="194"/>
      <c r="O23" s="194"/>
      <c r="P23" s="194"/>
    </row>
    <row r="24" spans="1:17" ht="16" customHeight="1" x14ac:dyDescent="0.2">
      <c r="A24" s="214"/>
      <c r="B24" s="215"/>
      <c r="C24" s="215"/>
      <c r="D24" s="215"/>
      <c r="E24" s="215"/>
      <c r="F24" s="215"/>
      <c r="G24" s="216"/>
      <c r="I24" s="194"/>
      <c r="J24" s="194"/>
      <c r="K24" s="194"/>
      <c r="L24" s="194"/>
      <c r="M24" s="194"/>
      <c r="N24" s="194"/>
      <c r="O24" s="194"/>
      <c r="P24" s="194"/>
    </row>
    <row r="25" spans="1:17" ht="16" customHeight="1" x14ac:dyDescent="0.2">
      <c r="A25" s="217"/>
      <c r="B25" s="218"/>
      <c r="C25" s="218"/>
      <c r="D25" s="218"/>
      <c r="E25" s="218"/>
      <c r="F25" s="218"/>
      <c r="G25" s="219"/>
      <c r="I25" s="194"/>
      <c r="J25" s="194"/>
      <c r="K25" s="194"/>
      <c r="L25" s="194"/>
      <c r="M25" s="194"/>
      <c r="N25" s="194"/>
      <c r="O25" s="194"/>
      <c r="P25" s="194"/>
    </row>
    <row r="27" spans="1:17" x14ac:dyDescent="0.2">
      <c r="A27" s="201" t="s">
        <v>120</v>
      </c>
      <c r="B27" s="202"/>
      <c r="C27" s="202"/>
      <c r="D27" s="202"/>
      <c r="E27" s="202"/>
      <c r="F27" s="202"/>
      <c r="G27" s="203"/>
      <c r="I27" s="194" t="s">
        <v>122</v>
      </c>
      <c r="J27" s="194"/>
      <c r="K27" s="194"/>
      <c r="L27" s="194"/>
      <c r="M27" s="194"/>
      <c r="N27" s="194"/>
      <c r="O27" s="194"/>
      <c r="P27" s="194"/>
    </row>
    <row r="28" spans="1:17" x14ac:dyDescent="0.2">
      <c r="A28" s="204"/>
      <c r="B28" s="205"/>
      <c r="C28" s="205"/>
      <c r="D28" s="205"/>
      <c r="E28" s="205"/>
      <c r="F28" s="205"/>
      <c r="G28" s="206"/>
      <c r="I28" s="194"/>
      <c r="J28" s="194"/>
      <c r="K28" s="194"/>
      <c r="L28" s="194"/>
      <c r="M28" s="194"/>
      <c r="N28" s="194"/>
      <c r="O28" s="194"/>
      <c r="P28" s="194"/>
    </row>
    <row r="29" spans="1:17" x14ac:dyDescent="0.2">
      <c r="A29" s="207"/>
      <c r="B29" s="208"/>
      <c r="C29" s="208"/>
      <c r="D29" s="208"/>
      <c r="E29" s="208"/>
      <c r="F29" s="208"/>
      <c r="G29" s="209"/>
      <c r="I29" s="194"/>
      <c r="J29" s="194"/>
      <c r="K29" s="194"/>
      <c r="L29" s="194"/>
      <c r="M29" s="194"/>
      <c r="N29" s="194"/>
      <c r="O29" s="194"/>
      <c r="P29" s="194"/>
    </row>
    <row r="31" spans="1:17" x14ac:dyDescent="0.2">
      <c r="I31" s="194" t="s">
        <v>138</v>
      </c>
      <c r="J31" s="194"/>
      <c r="K31" s="194"/>
      <c r="L31" s="194"/>
      <c r="M31" s="194"/>
      <c r="N31" s="194"/>
      <c r="O31" s="194"/>
      <c r="P31" s="194"/>
    </row>
    <row r="32" spans="1:17" x14ac:dyDescent="0.2">
      <c r="I32" s="194"/>
      <c r="J32" s="194"/>
      <c r="K32" s="194"/>
      <c r="L32" s="194"/>
      <c r="M32" s="194"/>
      <c r="N32" s="194"/>
      <c r="O32" s="194"/>
      <c r="P32" s="194"/>
    </row>
    <row r="33" spans="9:16" x14ac:dyDescent="0.2">
      <c r="I33" s="194"/>
      <c r="J33" s="194"/>
      <c r="K33" s="194"/>
      <c r="L33" s="194"/>
      <c r="M33" s="194"/>
      <c r="N33" s="194"/>
      <c r="O33" s="194"/>
      <c r="P33" s="194"/>
    </row>
  </sheetData>
  <autoFilter ref="A7:G7"/>
  <sortState ref="J8:O15">
    <sortCondition ref="O8:O15"/>
  </sortState>
  <mergeCells count="9">
    <mergeCell ref="A27:G29"/>
    <mergeCell ref="I27:P29"/>
    <mergeCell ref="I31:P33"/>
    <mergeCell ref="A1:P3"/>
    <mergeCell ref="A4:P5"/>
    <mergeCell ref="A6:G6"/>
    <mergeCell ref="I6:P6"/>
    <mergeCell ref="A23:G25"/>
    <mergeCell ref="I23:P25"/>
  </mergeCells>
  <pageMargins left="0.25" right="0.25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zoomScale="80" zoomScaleNormal="80" workbookViewId="0">
      <selection activeCell="J15" sqref="J15"/>
    </sheetView>
  </sheetViews>
  <sheetFormatPr baseColWidth="10" defaultColWidth="11" defaultRowHeight="16" x14ac:dyDescent="0.2"/>
  <cols>
    <col min="3" max="3" width="13" customWidth="1"/>
    <col min="4" max="4" width="32.33203125" customWidth="1"/>
    <col min="10" max="10" width="13" customWidth="1"/>
    <col min="11" max="11" width="32.33203125" customWidth="1"/>
  </cols>
  <sheetData>
    <row r="1" spans="1:14" ht="16" customHeight="1" x14ac:dyDescent="0.2">
      <c r="A1" s="198" t="s">
        <v>127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x14ac:dyDescent="0.25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</row>
    <row r="7" spans="1:14" x14ac:dyDescent="0.2">
      <c r="A7" s="2" t="s">
        <v>113</v>
      </c>
      <c r="B7" s="39" t="s">
        <v>114</v>
      </c>
      <c r="C7" s="2" t="s">
        <v>115</v>
      </c>
      <c r="D7" s="2" t="s">
        <v>116</v>
      </c>
      <c r="E7" s="39" t="s">
        <v>6</v>
      </c>
      <c r="F7" s="44" t="s">
        <v>117</v>
      </c>
      <c r="H7" s="2" t="s">
        <v>113</v>
      </c>
      <c r="I7" s="39" t="s">
        <v>114</v>
      </c>
      <c r="J7" s="2" t="s">
        <v>115</v>
      </c>
      <c r="K7" s="2" t="s">
        <v>116</v>
      </c>
      <c r="L7" s="39" t="s">
        <v>6</v>
      </c>
      <c r="M7" s="44" t="s">
        <v>117</v>
      </c>
      <c r="N7" s="2" t="s">
        <v>2</v>
      </c>
    </row>
    <row r="8" spans="1:14" ht="21" x14ac:dyDescent="0.25">
      <c r="A8" s="89">
        <v>2</v>
      </c>
      <c r="B8" s="89"/>
      <c r="C8" s="89"/>
      <c r="D8" s="92" t="s">
        <v>302</v>
      </c>
      <c r="E8" s="91" t="s">
        <v>7</v>
      </c>
      <c r="F8" s="89">
        <v>11.11</v>
      </c>
      <c r="G8">
        <v>1</v>
      </c>
      <c r="H8" s="40"/>
      <c r="I8" s="40"/>
      <c r="J8" s="40"/>
      <c r="K8" s="92" t="s">
        <v>302</v>
      </c>
      <c r="L8" s="91" t="s">
        <v>7</v>
      </c>
      <c r="M8" s="40">
        <v>11.73</v>
      </c>
      <c r="N8" s="72">
        <v>28</v>
      </c>
    </row>
    <row r="9" spans="1:14" ht="21" x14ac:dyDescent="0.25">
      <c r="A9" s="89">
        <v>2</v>
      </c>
      <c r="B9" s="89"/>
      <c r="C9" s="89"/>
      <c r="D9" s="92" t="s">
        <v>300</v>
      </c>
      <c r="E9" s="91" t="s">
        <v>8</v>
      </c>
      <c r="F9" s="89">
        <v>11.61</v>
      </c>
      <c r="G9">
        <v>2</v>
      </c>
      <c r="H9" s="40"/>
      <c r="I9" s="40"/>
      <c r="J9" s="40"/>
      <c r="K9" s="90" t="s">
        <v>294</v>
      </c>
      <c r="L9" s="91" t="s">
        <v>16</v>
      </c>
      <c r="M9" s="40">
        <v>12.11</v>
      </c>
      <c r="N9" s="72">
        <v>27</v>
      </c>
    </row>
    <row r="10" spans="1:14" ht="21" x14ac:dyDescent="0.25">
      <c r="A10" s="89">
        <v>1</v>
      </c>
      <c r="B10" s="89"/>
      <c r="C10" s="89"/>
      <c r="D10" s="90" t="s">
        <v>294</v>
      </c>
      <c r="E10" s="91" t="s">
        <v>16</v>
      </c>
      <c r="F10" s="89">
        <v>11.8</v>
      </c>
      <c r="G10">
        <v>3</v>
      </c>
      <c r="H10" s="40"/>
      <c r="I10" s="40"/>
      <c r="J10" s="40"/>
      <c r="K10" s="92" t="s">
        <v>316</v>
      </c>
      <c r="L10" s="91" t="s">
        <v>7</v>
      </c>
      <c r="M10" s="40">
        <v>12.14</v>
      </c>
      <c r="N10" s="72">
        <v>26</v>
      </c>
    </row>
    <row r="11" spans="1:14" ht="21" x14ac:dyDescent="0.25">
      <c r="A11" s="89">
        <v>4</v>
      </c>
      <c r="B11" s="89"/>
      <c r="C11" s="89"/>
      <c r="D11" s="92" t="s">
        <v>316</v>
      </c>
      <c r="E11" s="91" t="s">
        <v>7</v>
      </c>
      <c r="F11" s="89">
        <v>11.85</v>
      </c>
      <c r="G11">
        <v>4</v>
      </c>
      <c r="H11" s="40"/>
      <c r="I11" s="40"/>
      <c r="J11" s="40"/>
      <c r="K11" s="92" t="s">
        <v>301</v>
      </c>
      <c r="L11" s="91" t="s">
        <v>11</v>
      </c>
      <c r="M11" s="40">
        <v>12.26</v>
      </c>
      <c r="N11" s="72">
        <v>25</v>
      </c>
    </row>
    <row r="12" spans="1:14" ht="21" x14ac:dyDescent="0.25">
      <c r="A12" s="89">
        <v>2</v>
      </c>
      <c r="B12" s="89"/>
      <c r="C12" s="89"/>
      <c r="D12" s="93" t="s">
        <v>304</v>
      </c>
      <c r="E12" s="91" t="s">
        <v>20</v>
      </c>
      <c r="F12" s="89">
        <v>11.95</v>
      </c>
      <c r="G12">
        <v>5</v>
      </c>
      <c r="H12" s="40"/>
      <c r="I12" s="40"/>
      <c r="J12" s="40"/>
      <c r="K12" s="92" t="s">
        <v>300</v>
      </c>
      <c r="L12" s="91" t="s">
        <v>8</v>
      </c>
      <c r="M12" s="40">
        <v>12.33</v>
      </c>
      <c r="N12" s="72">
        <v>24</v>
      </c>
    </row>
    <row r="13" spans="1:14" ht="21" x14ac:dyDescent="0.25">
      <c r="A13" s="89">
        <v>1</v>
      </c>
      <c r="B13" s="89"/>
      <c r="C13" s="89"/>
      <c r="D13" s="90" t="s">
        <v>295</v>
      </c>
      <c r="E13" s="91" t="s">
        <v>24</v>
      </c>
      <c r="F13" s="89">
        <v>12.02</v>
      </c>
      <c r="G13">
        <v>6</v>
      </c>
      <c r="H13" s="40"/>
      <c r="I13" s="40"/>
      <c r="J13" s="40"/>
      <c r="K13" s="92" t="s">
        <v>299</v>
      </c>
      <c r="L13" s="91" t="s">
        <v>32</v>
      </c>
      <c r="M13" s="40">
        <v>12.33</v>
      </c>
      <c r="N13" s="72">
        <v>23</v>
      </c>
    </row>
    <row r="14" spans="1:14" ht="21" x14ac:dyDescent="0.25">
      <c r="A14" s="89">
        <v>2</v>
      </c>
      <c r="B14" s="89"/>
      <c r="C14" s="89"/>
      <c r="D14" s="92" t="s">
        <v>301</v>
      </c>
      <c r="E14" s="91" t="s">
        <v>11</v>
      </c>
      <c r="F14" s="89">
        <v>12.05</v>
      </c>
      <c r="G14">
        <v>7</v>
      </c>
      <c r="H14" s="40"/>
      <c r="I14" s="40"/>
      <c r="J14" s="40"/>
      <c r="K14" s="90" t="s">
        <v>295</v>
      </c>
      <c r="L14" s="91" t="s">
        <v>24</v>
      </c>
      <c r="M14" s="40">
        <v>12.34</v>
      </c>
      <c r="N14" s="72">
        <v>22</v>
      </c>
    </row>
    <row r="15" spans="1:14" ht="21" x14ac:dyDescent="0.25">
      <c r="A15" s="89">
        <v>1</v>
      </c>
      <c r="B15" s="89"/>
      <c r="C15" s="89"/>
      <c r="D15" s="92" t="s">
        <v>299</v>
      </c>
      <c r="E15" s="91" t="s">
        <v>32</v>
      </c>
      <c r="F15" s="89">
        <v>12.12</v>
      </c>
      <c r="G15">
        <v>8</v>
      </c>
      <c r="H15" s="40"/>
      <c r="I15" s="40"/>
      <c r="J15" s="40"/>
      <c r="K15" s="93" t="s">
        <v>304</v>
      </c>
      <c r="L15" s="91" t="s">
        <v>20</v>
      </c>
      <c r="M15" s="40">
        <v>12.64</v>
      </c>
      <c r="N15" s="72">
        <v>21</v>
      </c>
    </row>
    <row r="16" spans="1:14" ht="21" x14ac:dyDescent="0.25">
      <c r="A16" s="95">
        <v>1</v>
      </c>
      <c r="B16" s="95"/>
      <c r="C16" s="95"/>
      <c r="D16" s="99" t="s">
        <v>296</v>
      </c>
      <c r="E16" s="97" t="s">
        <v>23</v>
      </c>
      <c r="F16" s="95">
        <v>12.15</v>
      </c>
      <c r="G16" s="45">
        <v>9</v>
      </c>
      <c r="H16" s="95">
        <v>1</v>
      </c>
      <c r="I16" s="95"/>
      <c r="J16" s="95"/>
      <c r="K16" s="99" t="s">
        <v>296</v>
      </c>
      <c r="L16" s="97" t="s">
        <v>23</v>
      </c>
      <c r="M16" s="95">
        <v>12.15</v>
      </c>
      <c r="N16" s="7">
        <v>20</v>
      </c>
    </row>
    <row r="17" spans="1:14" ht="21" x14ac:dyDescent="0.25">
      <c r="A17" s="40">
        <v>3</v>
      </c>
      <c r="B17" s="40"/>
      <c r="C17" s="40"/>
      <c r="D17" s="80" t="s">
        <v>309</v>
      </c>
      <c r="E17" s="83" t="s">
        <v>24</v>
      </c>
      <c r="F17" s="40">
        <v>12.19</v>
      </c>
      <c r="G17" s="45">
        <f t="shared" ref="G17:G35" si="0">G16+1</f>
        <v>10</v>
      </c>
      <c r="H17" s="40">
        <v>3</v>
      </c>
      <c r="I17" s="40"/>
      <c r="J17" s="40"/>
      <c r="K17" s="80" t="s">
        <v>309</v>
      </c>
      <c r="L17" s="83" t="s">
        <v>24</v>
      </c>
      <c r="M17" s="40">
        <v>12.19</v>
      </c>
      <c r="N17" s="7">
        <v>19</v>
      </c>
    </row>
    <row r="18" spans="1:14" ht="21" x14ac:dyDescent="0.25">
      <c r="A18" s="40">
        <v>1</v>
      </c>
      <c r="B18" s="40"/>
      <c r="C18" s="40"/>
      <c r="D18" s="81" t="s">
        <v>297</v>
      </c>
      <c r="E18" s="83" t="s">
        <v>28</v>
      </c>
      <c r="F18" s="40">
        <v>12.2</v>
      </c>
      <c r="G18" s="45">
        <f t="shared" si="0"/>
        <v>11</v>
      </c>
      <c r="H18" s="40">
        <v>1</v>
      </c>
      <c r="I18" s="40"/>
      <c r="J18" s="40"/>
      <c r="K18" s="81" t="s">
        <v>297</v>
      </c>
      <c r="L18" s="83" t="s">
        <v>28</v>
      </c>
      <c r="M18" s="40">
        <v>12.2</v>
      </c>
      <c r="N18" s="7">
        <v>18</v>
      </c>
    </row>
    <row r="19" spans="1:14" ht="21" x14ac:dyDescent="0.25">
      <c r="A19" s="40">
        <v>2</v>
      </c>
      <c r="B19" s="40"/>
      <c r="C19" s="40"/>
      <c r="D19" s="81" t="s">
        <v>305</v>
      </c>
      <c r="E19" s="83" t="s">
        <v>27</v>
      </c>
      <c r="F19" s="40">
        <v>12.22</v>
      </c>
      <c r="G19" s="45">
        <f t="shared" si="0"/>
        <v>12</v>
      </c>
      <c r="H19" s="40">
        <v>2</v>
      </c>
      <c r="I19" s="40"/>
      <c r="J19" s="40"/>
      <c r="K19" s="81" t="s">
        <v>305</v>
      </c>
      <c r="L19" s="83" t="s">
        <v>27</v>
      </c>
      <c r="M19" s="40">
        <v>12.22</v>
      </c>
      <c r="N19" s="7">
        <v>17</v>
      </c>
    </row>
    <row r="20" spans="1:14" ht="21" x14ac:dyDescent="0.25">
      <c r="A20" s="40">
        <v>4</v>
      </c>
      <c r="B20" s="40"/>
      <c r="C20" s="40"/>
      <c r="D20" s="81" t="s">
        <v>315</v>
      </c>
      <c r="E20" s="83" t="s">
        <v>11</v>
      </c>
      <c r="F20" s="40">
        <v>12.34</v>
      </c>
      <c r="G20" s="45">
        <f t="shared" si="0"/>
        <v>13</v>
      </c>
      <c r="H20" s="40">
        <v>4</v>
      </c>
      <c r="I20" s="40"/>
      <c r="J20" s="40"/>
      <c r="K20" s="81" t="s">
        <v>315</v>
      </c>
      <c r="L20" s="83" t="s">
        <v>11</v>
      </c>
      <c r="M20" s="40">
        <v>12.34</v>
      </c>
      <c r="N20" s="7">
        <v>16</v>
      </c>
    </row>
    <row r="21" spans="1:14" ht="21" x14ac:dyDescent="0.25">
      <c r="A21" s="40">
        <v>1</v>
      </c>
      <c r="B21" s="40"/>
      <c r="C21" s="40"/>
      <c r="D21" s="80" t="s">
        <v>293</v>
      </c>
      <c r="E21" s="83" t="s">
        <v>12</v>
      </c>
      <c r="F21" s="40">
        <v>12.42</v>
      </c>
      <c r="G21" s="45">
        <f t="shared" si="0"/>
        <v>14</v>
      </c>
      <c r="H21" s="40">
        <v>1</v>
      </c>
      <c r="I21" s="40"/>
      <c r="J21" s="40"/>
      <c r="K21" s="80" t="s">
        <v>293</v>
      </c>
      <c r="L21" s="83" t="s">
        <v>12</v>
      </c>
      <c r="M21" s="40">
        <v>12.42</v>
      </c>
      <c r="N21" s="7">
        <v>15</v>
      </c>
    </row>
    <row r="22" spans="1:14" ht="21" x14ac:dyDescent="0.25">
      <c r="A22" s="40">
        <v>2</v>
      </c>
      <c r="B22" s="40"/>
      <c r="C22" s="40"/>
      <c r="D22" s="80" t="s">
        <v>306</v>
      </c>
      <c r="E22" s="83" t="s">
        <v>31</v>
      </c>
      <c r="F22" s="40">
        <v>12.44</v>
      </c>
      <c r="G22" s="45">
        <f t="shared" si="0"/>
        <v>15</v>
      </c>
      <c r="H22" s="40">
        <v>2</v>
      </c>
      <c r="I22" s="40"/>
      <c r="J22" s="40"/>
      <c r="K22" s="80" t="s">
        <v>306</v>
      </c>
      <c r="L22" s="83" t="s">
        <v>31</v>
      </c>
      <c r="M22" s="40">
        <v>12.44</v>
      </c>
      <c r="N22" s="7">
        <v>14</v>
      </c>
    </row>
    <row r="23" spans="1:14" ht="21" x14ac:dyDescent="0.25">
      <c r="A23" s="40">
        <v>3</v>
      </c>
      <c r="B23" s="40"/>
      <c r="C23" s="40"/>
      <c r="D23" s="81" t="s">
        <v>310</v>
      </c>
      <c r="E23" s="83" t="s">
        <v>23</v>
      </c>
      <c r="F23" s="40">
        <v>12.56</v>
      </c>
      <c r="G23" s="45">
        <f t="shared" si="0"/>
        <v>16</v>
      </c>
      <c r="H23" s="40">
        <v>3</v>
      </c>
      <c r="I23" s="40"/>
      <c r="J23" s="40"/>
      <c r="K23" s="81" t="s">
        <v>310</v>
      </c>
      <c r="L23" s="83" t="s">
        <v>23</v>
      </c>
      <c r="M23" s="40">
        <v>12.56</v>
      </c>
      <c r="N23" s="7">
        <v>13</v>
      </c>
    </row>
    <row r="24" spans="1:14" ht="21" x14ac:dyDescent="0.25">
      <c r="A24" s="40">
        <v>2</v>
      </c>
      <c r="B24" s="40"/>
      <c r="C24" s="40"/>
      <c r="D24" s="81" t="s">
        <v>303</v>
      </c>
      <c r="E24" s="83" t="s">
        <v>15</v>
      </c>
      <c r="F24" s="40">
        <v>12.67</v>
      </c>
      <c r="G24" s="45">
        <f t="shared" si="0"/>
        <v>17</v>
      </c>
      <c r="H24" s="40">
        <v>2</v>
      </c>
      <c r="I24" s="40"/>
      <c r="J24" s="40"/>
      <c r="K24" s="81" t="s">
        <v>303</v>
      </c>
      <c r="L24" s="83" t="s">
        <v>15</v>
      </c>
      <c r="M24" s="40">
        <v>12.67</v>
      </c>
      <c r="N24" s="7">
        <v>12</v>
      </c>
    </row>
    <row r="25" spans="1:14" ht="21" x14ac:dyDescent="0.2">
      <c r="A25" s="40">
        <v>4</v>
      </c>
      <c r="B25" s="40"/>
      <c r="C25" s="40"/>
      <c r="D25" s="82" t="s">
        <v>318</v>
      </c>
      <c r="E25" s="83" t="s">
        <v>20</v>
      </c>
      <c r="F25" s="40">
        <v>12.75</v>
      </c>
      <c r="G25" s="45">
        <f t="shared" si="0"/>
        <v>18</v>
      </c>
      <c r="H25" s="40">
        <v>4</v>
      </c>
      <c r="I25" s="40"/>
      <c r="J25" s="40"/>
      <c r="K25" s="82" t="s">
        <v>318</v>
      </c>
      <c r="L25" s="83" t="s">
        <v>20</v>
      </c>
      <c r="M25" s="40">
        <v>12.75</v>
      </c>
      <c r="N25" s="7">
        <v>11</v>
      </c>
    </row>
    <row r="26" spans="1:14" ht="21" x14ac:dyDescent="0.25">
      <c r="A26" s="40">
        <v>3</v>
      </c>
      <c r="B26" s="40"/>
      <c r="C26" s="40"/>
      <c r="D26" s="81" t="s">
        <v>313</v>
      </c>
      <c r="E26" s="83" t="s">
        <v>32</v>
      </c>
      <c r="F26" s="40">
        <v>12.84</v>
      </c>
      <c r="G26" s="45">
        <f t="shared" si="0"/>
        <v>19</v>
      </c>
      <c r="H26" s="40">
        <v>3</v>
      </c>
      <c r="I26" s="40"/>
      <c r="J26" s="40"/>
      <c r="K26" s="81" t="s">
        <v>313</v>
      </c>
      <c r="L26" s="83" t="s">
        <v>32</v>
      </c>
      <c r="M26" s="40">
        <v>12.84</v>
      </c>
      <c r="N26" s="7">
        <v>10</v>
      </c>
    </row>
    <row r="27" spans="1:14" ht="21" x14ac:dyDescent="0.25">
      <c r="A27" s="40">
        <v>4</v>
      </c>
      <c r="B27" s="40"/>
      <c r="C27" s="40"/>
      <c r="D27" s="81" t="s">
        <v>319</v>
      </c>
      <c r="E27" s="83" t="s">
        <v>27</v>
      </c>
      <c r="F27" s="40">
        <v>12.85</v>
      </c>
      <c r="G27" s="45">
        <f t="shared" si="0"/>
        <v>20</v>
      </c>
      <c r="H27" s="40">
        <v>4</v>
      </c>
      <c r="I27" s="40"/>
      <c r="J27" s="40"/>
      <c r="K27" s="81" t="s">
        <v>319</v>
      </c>
      <c r="L27" s="83" t="s">
        <v>27</v>
      </c>
      <c r="M27" s="40">
        <v>12.85</v>
      </c>
      <c r="N27" s="7">
        <v>9</v>
      </c>
    </row>
    <row r="28" spans="1:14" ht="21" x14ac:dyDescent="0.25">
      <c r="A28" s="95">
        <v>4</v>
      </c>
      <c r="B28" s="95"/>
      <c r="C28" s="95"/>
      <c r="D28" s="96" t="s">
        <v>320</v>
      </c>
      <c r="E28" s="97" t="s">
        <v>31</v>
      </c>
      <c r="F28" s="98">
        <v>13</v>
      </c>
      <c r="G28" s="45">
        <f t="shared" si="0"/>
        <v>21</v>
      </c>
      <c r="H28" s="95">
        <v>4</v>
      </c>
      <c r="I28" s="95"/>
      <c r="J28" s="95"/>
      <c r="K28" s="96" t="s">
        <v>320</v>
      </c>
      <c r="L28" s="97" t="s">
        <v>31</v>
      </c>
      <c r="M28" s="98">
        <v>13</v>
      </c>
      <c r="N28" s="7">
        <v>8</v>
      </c>
    </row>
    <row r="29" spans="1:14" ht="21" x14ac:dyDescent="0.25">
      <c r="A29" s="40">
        <v>1</v>
      </c>
      <c r="B29" s="40"/>
      <c r="C29" s="40"/>
      <c r="D29" s="81" t="s">
        <v>298</v>
      </c>
      <c r="E29" s="83" t="s">
        <v>19</v>
      </c>
      <c r="F29" s="40">
        <v>13.05</v>
      </c>
      <c r="G29" s="45">
        <f t="shared" si="0"/>
        <v>22</v>
      </c>
      <c r="H29" s="40">
        <v>1</v>
      </c>
      <c r="I29" s="40"/>
      <c r="J29" s="40"/>
      <c r="K29" s="81" t="s">
        <v>298</v>
      </c>
      <c r="L29" s="83" t="s">
        <v>19</v>
      </c>
      <c r="M29" s="40">
        <v>13.05</v>
      </c>
      <c r="N29" s="7">
        <v>7</v>
      </c>
    </row>
    <row r="30" spans="1:14" ht="21" x14ac:dyDescent="0.25">
      <c r="A30" s="40">
        <v>4</v>
      </c>
      <c r="B30" s="40"/>
      <c r="C30" s="40"/>
      <c r="D30" s="81" t="s">
        <v>314</v>
      </c>
      <c r="E30" s="83" t="s">
        <v>8</v>
      </c>
      <c r="F30" s="40">
        <v>13.15</v>
      </c>
      <c r="G30" s="45">
        <f t="shared" si="0"/>
        <v>23</v>
      </c>
      <c r="H30" s="40">
        <v>4</v>
      </c>
      <c r="I30" s="40"/>
      <c r="J30" s="40"/>
      <c r="K30" s="81" t="s">
        <v>314</v>
      </c>
      <c r="L30" s="83" t="s">
        <v>8</v>
      </c>
      <c r="M30" s="40">
        <v>13.15</v>
      </c>
      <c r="N30" s="7">
        <v>6</v>
      </c>
    </row>
    <row r="31" spans="1:14" ht="21" x14ac:dyDescent="0.25">
      <c r="A31" s="40">
        <v>3</v>
      </c>
      <c r="B31" s="40"/>
      <c r="C31" s="40"/>
      <c r="D31" s="81" t="s">
        <v>312</v>
      </c>
      <c r="E31" s="83" t="s">
        <v>19</v>
      </c>
      <c r="F31" s="40">
        <v>13.42</v>
      </c>
      <c r="G31" s="45">
        <f t="shared" si="0"/>
        <v>24</v>
      </c>
      <c r="H31" s="40">
        <v>3</v>
      </c>
      <c r="I31" s="40"/>
      <c r="J31" s="40"/>
      <c r="K31" s="81" t="s">
        <v>312</v>
      </c>
      <c r="L31" s="83" t="s">
        <v>19</v>
      </c>
      <c r="M31" s="40">
        <v>13.42</v>
      </c>
      <c r="N31" s="7">
        <v>5</v>
      </c>
    </row>
    <row r="32" spans="1:14" ht="21" x14ac:dyDescent="0.25">
      <c r="A32" s="40">
        <v>3</v>
      </c>
      <c r="B32" s="40"/>
      <c r="C32" s="40"/>
      <c r="D32" s="80" t="s">
        <v>308</v>
      </c>
      <c r="E32" s="83" t="s">
        <v>16</v>
      </c>
      <c r="F32" s="40">
        <v>13.74</v>
      </c>
      <c r="G32" s="45">
        <f t="shared" si="0"/>
        <v>25</v>
      </c>
      <c r="H32" s="40">
        <v>3</v>
      </c>
      <c r="I32" s="40"/>
      <c r="J32" s="40"/>
      <c r="K32" s="80" t="s">
        <v>308</v>
      </c>
      <c r="L32" s="83" t="s">
        <v>16</v>
      </c>
      <c r="M32" s="40">
        <v>13.74</v>
      </c>
      <c r="N32" s="7">
        <v>4</v>
      </c>
    </row>
    <row r="33" spans="1:14" ht="21" x14ac:dyDescent="0.25">
      <c r="A33" s="40">
        <v>3</v>
      </c>
      <c r="B33" s="40"/>
      <c r="C33" s="40"/>
      <c r="D33" s="80" t="s">
        <v>472</v>
      </c>
      <c r="E33" s="83" t="s">
        <v>12</v>
      </c>
      <c r="F33" s="40">
        <v>14.24</v>
      </c>
      <c r="G33" s="45">
        <f t="shared" si="0"/>
        <v>26</v>
      </c>
      <c r="H33" s="40">
        <v>3</v>
      </c>
      <c r="I33" s="40"/>
      <c r="J33" s="40"/>
      <c r="K33" s="80" t="s">
        <v>472</v>
      </c>
      <c r="L33" s="83" t="s">
        <v>12</v>
      </c>
      <c r="M33" s="40">
        <v>14.24</v>
      </c>
      <c r="N33" s="7">
        <v>3</v>
      </c>
    </row>
    <row r="34" spans="1:14" ht="21" x14ac:dyDescent="0.25">
      <c r="A34" s="40">
        <v>4</v>
      </c>
      <c r="B34" s="40"/>
      <c r="C34" s="40"/>
      <c r="D34" s="81" t="s">
        <v>317</v>
      </c>
      <c r="E34" s="83" t="s">
        <v>15</v>
      </c>
      <c r="F34" s="40">
        <v>15.95</v>
      </c>
      <c r="G34" s="45">
        <f t="shared" si="0"/>
        <v>27</v>
      </c>
      <c r="H34" s="40">
        <v>4</v>
      </c>
      <c r="I34" s="40"/>
      <c r="J34" s="40"/>
      <c r="K34" s="81" t="s">
        <v>317</v>
      </c>
      <c r="L34" s="83" t="s">
        <v>15</v>
      </c>
      <c r="M34" s="40">
        <v>15.95</v>
      </c>
      <c r="N34" s="7">
        <v>2</v>
      </c>
    </row>
    <row r="35" spans="1:14" ht="21" x14ac:dyDescent="0.25">
      <c r="A35" s="40">
        <v>3</v>
      </c>
      <c r="B35" s="40"/>
      <c r="C35" s="40"/>
      <c r="D35" s="81" t="s">
        <v>311</v>
      </c>
      <c r="E35" s="83" t="s">
        <v>28</v>
      </c>
      <c r="F35" s="40">
        <v>17.39</v>
      </c>
      <c r="G35" s="45">
        <f t="shared" si="0"/>
        <v>28</v>
      </c>
      <c r="H35" s="40">
        <v>3</v>
      </c>
      <c r="I35" s="40"/>
      <c r="J35" s="40"/>
      <c r="K35" s="81" t="s">
        <v>311</v>
      </c>
      <c r="L35" s="83" t="s">
        <v>28</v>
      </c>
      <c r="M35" s="40">
        <v>17.39</v>
      </c>
      <c r="N35" s="7">
        <v>1</v>
      </c>
    </row>
    <row r="37" spans="1:14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</row>
    <row r="38" spans="1:14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</row>
    <row r="39" spans="1:14" ht="16" customHeight="1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</row>
    <row r="41" spans="1:1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</row>
    <row r="42" spans="1:1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</row>
    <row r="43" spans="1:1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</row>
    <row r="45" spans="1:14" x14ac:dyDescent="0.2">
      <c r="H45" s="194" t="s">
        <v>123</v>
      </c>
      <c r="I45" s="194"/>
      <c r="J45" s="194"/>
      <c r="K45" s="194"/>
      <c r="L45" s="194"/>
      <c r="M45" s="194"/>
      <c r="N45" s="194"/>
    </row>
    <row r="46" spans="1:14" x14ac:dyDescent="0.2">
      <c r="H46" s="194"/>
      <c r="I46" s="194"/>
      <c r="J46" s="194"/>
      <c r="K46" s="194"/>
      <c r="L46" s="194"/>
      <c r="M46" s="194"/>
      <c r="N46" s="194"/>
    </row>
    <row r="47" spans="1:14" x14ac:dyDescent="0.2">
      <c r="H47" s="194"/>
      <c r="I47" s="194"/>
      <c r="J47" s="194"/>
      <c r="K47" s="194"/>
      <c r="L47" s="194"/>
      <c r="M47" s="194"/>
      <c r="N47" s="194"/>
    </row>
  </sheetData>
  <autoFilter ref="A7:F7">
    <sortState ref="A8:F35">
      <sortCondition ref="F7"/>
    </sortState>
  </autoFilter>
  <sortState ref="K8:M15">
    <sortCondition ref="M8:M15"/>
  </sortState>
  <mergeCells count="9">
    <mergeCell ref="A41:F43"/>
    <mergeCell ref="H41:N43"/>
    <mergeCell ref="H45:N47"/>
    <mergeCell ref="A1:N3"/>
    <mergeCell ref="A4:N5"/>
    <mergeCell ref="A6:F6"/>
    <mergeCell ref="H6:N6"/>
    <mergeCell ref="A37:F39"/>
    <mergeCell ref="H37:N39"/>
  </mergeCells>
  <pageMargins left="0.25" right="0.25" top="0.75" bottom="0.75" header="0.3" footer="0.3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zoomScale="70" zoomScaleNormal="70" workbookViewId="0">
      <selection activeCell="J17" sqref="J17"/>
    </sheetView>
  </sheetViews>
  <sheetFormatPr baseColWidth="10" defaultColWidth="11" defaultRowHeight="16" x14ac:dyDescent="0.2"/>
  <cols>
    <col min="3" max="3" width="13" customWidth="1"/>
    <col min="4" max="4" width="32.33203125" customWidth="1"/>
    <col min="10" max="10" width="13" customWidth="1"/>
    <col min="11" max="11" width="32.33203125" customWidth="1"/>
  </cols>
  <sheetData>
    <row r="1" spans="1:14" ht="16" customHeight="1" x14ac:dyDescent="0.2">
      <c r="A1" s="198" t="s">
        <v>128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x14ac:dyDescent="0.25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</row>
    <row r="7" spans="1:14" x14ac:dyDescent="0.2">
      <c r="A7" s="73" t="s">
        <v>113</v>
      </c>
      <c r="B7" s="39" t="s">
        <v>114</v>
      </c>
      <c r="C7" s="73" t="s">
        <v>115</v>
      </c>
      <c r="D7" s="73" t="s">
        <v>116</v>
      </c>
      <c r="E7" s="39" t="s">
        <v>6</v>
      </c>
      <c r="F7" s="44" t="s">
        <v>117</v>
      </c>
      <c r="H7" s="73" t="s">
        <v>113</v>
      </c>
      <c r="I7" s="39" t="s">
        <v>114</v>
      </c>
      <c r="J7" s="73" t="s">
        <v>115</v>
      </c>
      <c r="K7" s="73" t="s">
        <v>116</v>
      </c>
      <c r="L7" s="39" t="s">
        <v>6</v>
      </c>
      <c r="M7" s="44" t="s">
        <v>117</v>
      </c>
      <c r="N7" s="73" t="s">
        <v>2</v>
      </c>
    </row>
    <row r="8" spans="1:14" ht="21" x14ac:dyDescent="0.25">
      <c r="A8" s="89">
        <v>1</v>
      </c>
      <c r="B8" s="89"/>
      <c r="C8" s="89"/>
      <c r="D8" s="107" t="s">
        <v>302</v>
      </c>
      <c r="E8" s="91" t="s">
        <v>7</v>
      </c>
      <c r="F8" s="89" t="s">
        <v>595</v>
      </c>
      <c r="G8" s="45">
        <v>1</v>
      </c>
      <c r="H8" s="40"/>
      <c r="I8" s="40"/>
      <c r="J8" s="40"/>
      <c r="K8" s="107" t="s">
        <v>302</v>
      </c>
      <c r="L8" s="91" t="s">
        <v>7</v>
      </c>
      <c r="M8" s="72">
        <v>24.78</v>
      </c>
      <c r="N8" s="72">
        <v>28</v>
      </c>
    </row>
    <row r="9" spans="1:14" ht="21" x14ac:dyDescent="0.25">
      <c r="A9" s="89">
        <v>1</v>
      </c>
      <c r="B9" s="89"/>
      <c r="C9" s="89"/>
      <c r="D9" s="90" t="s">
        <v>294</v>
      </c>
      <c r="E9" s="91" t="s">
        <v>16</v>
      </c>
      <c r="F9" s="89" t="s">
        <v>586</v>
      </c>
      <c r="G9" s="8">
        <v>2</v>
      </c>
      <c r="H9" s="40"/>
      <c r="I9" s="40"/>
      <c r="J9" s="40"/>
      <c r="K9" s="90" t="s">
        <v>294</v>
      </c>
      <c r="L9" s="91" t="s">
        <v>16</v>
      </c>
      <c r="M9" s="72">
        <v>25.66</v>
      </c>
      <c r="N9" s="72">
        <v>27</v>
      </c>
    </row>
    <row r="10" spans="1:14" ht="21" x14ac:dyDescent="0.25">
      <c r="A10" s="89">
        <v>1</v>
      </c>
      <c r="B10" s="89"/>
      <c r="C10" s="89"/>
      <c r="D10" s="90" t="s">
        <v>295</v>
      </c>
      <c r="E10" s="91" t="s">
        <v>24</v>
      </c>
      <c r="F10" s="89" t="s">
        <v>587</v>
      </c>
      <c r="G10" s="45">
        <v>3</v>
      </c>
      <c r="H10" s="40"/>
      <c r="I10" s="40"/>
      <c r="J10" s="40"/>
      <c r="K10" s="90" t="s">
        <v>295</v>
      </c>
      <c r="L10" s="91" t="s">
        <v>24</v>
      </c>
      <c r="M10" s="72">
        <v>25.82</v>
      </c>
      <c r="N10" s="72">
        <v>26</v>
      </c>
    </row>
    <row r="11" spans="1:14" ht="21" x14ac:dyDescent="0.25">
      <c r="A11" s="89">
        <v>1</v>
      </c>
      <c r="B11" s="89"/>
      <c r="C11" s="89"/>
      <c r="D11" s="93" t="s">
        <v>304</v>
      </c>
      <c r="E11" s="91" t="s">
        <v>20</v>
      </c>
      <c r="F11" s="89" t="s">
        <v>597</v>
      </c>
      <c r="G11" s="8">
        <v>4</v>
      </c>
      <c r="H11" s="40"/>
      <c r="I11" s="40"/>
      <c r="J11" s="40"/>
      <c r="K11" s="90" t="s">
        <v>333</v>
      </c>
      <c r="L11" s="91" t="s">
        <v>31</v>
      </c>
      <c r="M11" s="72">
        <v>25.92</v>
      </c>
      <c r="N11" s="72">
        <v>25</v>
      </c>
    </row>
    <row r="12" spans="1:14" ht="21" x14ac:dyDescent="0.25">
      <c r="A12" s="89">
        <v>1</v>
      </c>
      <c r="B12" s="89"/>
      <c r="C12" s="89"/>
      <c r="D12" s="92" t="s">
        <v>296</v>
      </c>
      <c r="E12" s="91" t="s">
        <v>23</v>
      </c>
      <c r="F12" s="89" t="s">
        <v>588</v>
      </c>
      <c r="G12" s="45">
        <v>5</v>
      </c>
      <c r="H12" s="40"/>
      <c r="I12" s="40"/>
      <c r="J12" s="40"/>
      <c r="K12" s="92" t="s">
        <v>299</v>
      </c>
      <c r="L12" s="91" t="s">
        <v>32</v>
      </c>
      <c r="M12" s="72">
        <v>25.99</v>
      </c>
      <c r="N12" s="72">
        <v>24</v>
      </c>
    </row>
    <row r="13" spans="1:14" ht="21" x14ac:dyDescent="0.25">
      <c r="A13" s="89">
        <v>2</v>
      </c>
      <c r="B13" s="89"/>
      <c r="C13" s="89"/>
      <c r="D13" s="90" t="s">
        <v>333</v>
      </c>
      <c r="E13" s="91" t="s">
        <v>31</v>
      </c>
      <c r="F13" s="89" t="s">
        <v>619</v>
      </c>
      <c r="G13" s="8">
        <v>6</v>
      </c>
      <c r="H13" s="40"/>
      <c r="I13" s="40"/>
      <c r="J13" s="40"/>
      <c r="K13" s="93" t="s">
        <v>304</v>
      </c>
      <c r="L13" s="91" t="s">
        <v>20</v>
      </c>
      <c r="M13" s="72">
        <v>26.19</v>
      </c>
      <c r="N13" s="72">
        <v>23</v>
      </c>
    </row>
    <row r="14" spans="1:14" ht="21" x14ac:dyDescent="0.25">
      <c r="A14" s="89">
        <v>1</v>
      </c>
      <c r="B14" s="89"/>
      <c r="C14" s="89"/>
      <c r="D14" s="92" t="s">
        <v>299</v>
      </c>
      <c r="E14" s="91" t="s">
        <v>32</v>
      </c>
      <c r="F14" s="89" t="s">
        <v>591</v>
      </c>
      <c r="G14" s="45">
        <v>7</v>
      </c>
      <c r="H14" s="40"/>
      <c r="I14" s="40"/>
      <c r="J14" s="40"/>
      <c r="K14" s="92" t="s">
        <v>593</v>
      </c>
      <c r="L14" s="91" t="s">
        <v>11</v>
      </c>
      <c r="M14" s="72">
        <v>26.26</v>
      </c>
      <c r="N14" s="72">
        <v>22</v>
      </c>
    </row>
    <row r="15" spans="1:14" ht="21" x14ac:dyDescent="0.25">
      <c r="A15" s="89">
        <v>1</v>
      </c>
      <c r="B15" s="89"/>
      <c r="C15" s="89"/>
      <c r="D15" s="92" t="s">
        <v>593</v>
      </c>
      <c r="E15" s="91" t="s">
        <v>11</v>
      </c>
      <c r="F15" s="89" t="s">
        <v>594</v>
      </c>
      <c r="G15" s="8">
        <v>8</v>
      </c>
      <c r="H15" s="40"/>
      <c r="I15" s="40"/>
      <c r="J15" s="40"/>
      <c r="K15" s="92" t="s">
        <v>296</v>
      </c>
      <c r="L15" s="91" t="s">
        <v>23</v>
      </c>
      <c r="M15" s="72">
        <v>26.32</v>
      </c>
      <c r="N15" s="72">
        <v>21</v>
      </c>
    </row>
    <row r="16" spans="1:14" ht="21" x14ac:dyDescent="0.25">
      <c r="A16" s="40">
        <v>2</v>
      </c>
      <c r="B16" s="40"/>
      <c r="C16" s="40"/>
      <c r="D16" s="81" t="s">
        <v>614</v>
      </c>
      <c r="E16" s="83" t="s">
        <v>7</v>
      </c>
      <c r="F16" s="40" t="s">
        <v>615</v>
      </c>
      <c r="G16" s="45">
        <v>9</v>
      </c>
      <c r="H16" s="40"/>
      <c r="I16" s="40"/>
      <c r="J16" s="40"/>
      <c r="K16" s="81" t="s">
        <v>614</v>
      </c>
      <c r="L16" s="83" t="s">
        <v>7</v>
      </c>
      <c r="M16" s="40" t="s">
        <v>615</v>
      </c>
      <c r="N16" s="72">
        <v>20</v>
      </c>
    </row>
    <row r="17" spans="1:14" ht="21" x14ac:dyDescent="0.25">
      <c r="A17" s="40">
        <v>2</v>
      </c>
      <c r="B17" s="40"/>
      <c r="C17" s="40"/>
      <c r="D17" s="80" t="s">
        <v>325</v>
      </c>
      <c r="E17" s="83" t="s">
        <v>24</v>
      </c>
      <c r="F17" s="40" t="s">
        <v>606</v>
      </c>
      <c r="G17" s="45">
        <f t="shared" ref="G17:G35" si="0">G16+1</f>
        <v>10</v>
      </c>
      <c r="H17" s="40"/>
      <c r="I17" s="40"/>
      <c r="J17" s="40"/>
      <c r="K17" s="80" t="s">
        <v>325</v>
      </c>
      <c r="L17" s="83" t="s">
        <v>24</v>
      </c>
      <c r="M17" s="40" t="s">
        <v>606</v>
      </c>
      <c r="N17" s="72">
        <v>19</v>
      </c>
    </row>
    <row r="18" spans="1:14" ht="21" x14ac:dyDescent="0.25">
      <c r="A18" s="40">
        <v>1</v>
      </c>
      <c r="B18" s="40"/>
      <c r="C18" s="40"/>
      <c r="D18" s="81" t="s">
        <v>305</v>
      </c>
      <c r="E18" s="83" t="s">
        <v>27</v>
      </c>
      <c r="F18" s="40" t="s">
        <v>598</v>
      </c>
      <c r="G18" s="45">
        <f t="shared" si="0"/>
        <v>11</v>
      </c>
      <c r="H18" s="40"/>
      <c r="I18" s="40"/>
      <c r="J18" s="40"/>
      <c r="K18" s="81" t="s">
        <v>305</v>
      </c>
      <c r="L18" s="83" t="s">
        <v>27</v>
      </c>
      <c r="M18" s="40" t="s">
        <v>598</v>
      </c>
      <c r="N18" s="72">
        <v>18</v>
      </c>
    </row>
    <row r="19" spans="1:14" ht="21" x14ac:dyDescent="0.25">
      <c r="A19" s="40">
        <v>1</v>
      </c>
      <c r="B19" s="40"/>
      <c r="C19" s="40"/>
      <c r="D19" s="81" t="s">
        <v>297</v>
      </c>
      <c r="E19" s="83" t="s">
        <v>28</v>
      </c>
      <c r="F19" s="40" t="s">
        <v>589</v>
      </c>
      <c r="G19" s="45">
        <f t="shared" si="0"/>
        <v>12</v>
      </c>
      <c r="H19" s="40"/>
      <c r="I19" s="40"/>
      <c r="J19" s="40"/>
      <c r="K19" s="81" t="s">
        <v>297</v>
      </c>
      <c r="L19" s="83" t="s">
        <v>28</v>
      </c>
      <c r="M19" s="40" t="s">
        <v>589</v>
      </c>
      <c r="N19" s="72">
        <v>17</v>
      </c>
    </row>
    <row r="20" spans="1:14" ht="21" x14ac:dyDescent="0.25">
      <c r="A20" s="40">
        <v>2</v>
      </c>
      <c r="B20" s="40"/>
      <c r="C20" s="40"/>
      <c r="D20" s="81" t="s">
        <v>319</v>
      </c>
      <c r="E20" s="83" t="s">
        <v>27</v>
      </c>
      <c r="F20" s="40" t="s">
        <v>618</v>
      </c>
      <c r="G20" s="45">
        <f t="shared" si="0"/>
        <v>13</v>
      </c>
      <c r="H20" s="40"/>
      <c r="I20" s="40"/>
      <c r="J20" s="40"/>
      <c r="K20" s="81" t="s">
        <v>319</v>
      </c>
      <c r="L20" s="83" t="s">
        <v>27</v>
      </c>
      <c r="M20" s="40" t="s">
        <v>618</v>
      </c>
      <c r="N20" s="72">
        <v>16</v>
      </c>
    </row>
    <row r="21" spans="1:14" ht="21" x14ac:dyDescent="0.25">
      <c r="A21" s="40">
        <v>1</v>
      </c>
      <c r="B21" s="40"/>
      <c r="C21" s="40"/>
      <c r="D21" s="80" t="s">
        <v>293</v>
      </c>
      <c r="E21" s="83" t="s">
        <v>12</v>
      </c>
      <c r="F21" s="40" t="s">
        <v>585</v>
      </c>
      <c r="G21" s="45">
        <f t="shared" si="0"/>
        <v>14</v>
      </c>
      <c r="H21" s="40"/>
      <c r="I21" s="40"/>
      <c r="J21" s="40"/>
      <c r="K21" s="80" t="s">
        <v>293</v>
      </c>
      <c r="L21" s="83" t="s">
        <v>12</v>
      </c>
      <c r="M21" s="40" t="s">
        <v>585</v>
      </c>
      <c r="N21" s="72">
        <v>15</v>
      </c>
    </row>
    <row r="22" spans="1:14" ht="21" x14ac:dyDescent="0.25">
      <c r="A22" s="40">
        <v>2</v>
      </c>
      <c r="B22" s="40"/>
      <c r="C22" s="40"/>
      <c r="D22" s="81" t="s">
        <v>326</v>
      </c>
      <c r="E22" s="83" t="s">
        <v>23</v>
      </c>
      <c r="F22" s="40" t="s">
        <v>607</v>
      </c>
      <c r="G22" s="45">
        <f t="shared" si="0"/>
        <v>15</v>
      </c>
      <c r="H22" s="40"/>
      <c r="I22" s="40"/>
      <c r="J22" s="40"/>
      <c r="K22" s="81" t="s">
        <v>326</v>
      </c>
      <c r="L22" s="83" t="s">
        <v>23</v>
      </c>
      <c r="M22" s="40" t="s">
        <v>607</v>
      </c>
      <c r="N22" s="72">
        <v>14</v>
      </c>
    </row>
    <row r="23" spans="1:14" ht="21" x14ac:dyDescent="0.25">
      <c r="A23" s="40">
        <v>2</v>
      </c>
      <c r="B23" s="40"/>
      <c r="C23" s="40"/>
      <c r="D23" s="81" t="s">
        <v>612</v>
      </c>
      <c r="E23" s="83" t="s">
        <v>11</v>
      </c>
      <c r="F23" s="40" t="s">
        <v>613</v>
      </c>
      <c r="G23" s="45">
        <f t="shared" si="0"/>
        <v>16</v>
      </c>
      <c r="H23" s="40"/>
      <c r="I23" s="40"/>
      <c r="J23" s="40"/>
      <c r="K23" s="81" t="s">
        <v>612</v>
      </c>
      <c r="L23" s="83" t="s">
        <v>11</v>
      </c>
      <c r="M23" s="40" t="s">
        <v>613</v>
      </c>
      <c r="N23" s="72">
        <v>13</v>
      </c>
    </row>
    <row r="24" spans="1:14" ht="21" x14ac:dyDescent="0.25">
      <c r="A24" s="40">
        <v>1</v>
      </c>
      <c r="B24" s="40"/>
      <c r="C24" s="40"/>
      <c r="D24" s="81" t="s">
        <v>321</v>
      </c>
      <c r="E24" s="83" t="s">
        <v>8</v>
      </c>
      <c r="F24" s="40" t="s">
        <v>592</v>
      </c>
      <c r="G24" s="45">
        <f t="shared" si="0"/>
        <v>17</v>
      </c>
      <c r="H24" s="40"/>
      <c r="I24" s="40"/>
      <c r="J24" s="40"/>
      <c r="K24" s="81" t="s">
        <v>321</v>
      </c>
      <c r="L24" s="83" t="s">
        <v>8</v>
      </c>
      <c r="M24" s="40" t="s">
        <v>592</v>
      </c>
      <c r="N24" s="72">
        <v>12</v>
      </c>
    </row>
    <row r="25" spans="1:14" ht="21" x14ac:dyDescent="0.2">
      <c r="A25" s="40">
        <v>2</v>
      </c>
      <c r="B25" s="40"/>
      <c r="C25" s="40"/>
      <c r="D25" s="82" t="s">
        <v>318</v>
      </c>
      <c r="E25" s="83" t="s">
        <v>20</v>
      </c>
      <c r="F25" s="40" t="s">
        <v>617</v>
      </c>
      <c r="G25" s="45">
        <f t="shared" si="0"/>
        <v>18</v>
      </c>
      <c r="H25" s="40"/>
      <c r="I25" s="40"/>
      <c r="J25" s="40"/>
      <c r="K25" s="82" t="s">
        <v>318</v>
      </c>
      <c r="L25" s="83" t="s">
        <v>20</v>
      </c>
      <c r="M25" s="40" t="s">
        <v>617</v>
      </c>
      <c r="N25" s="72">
        <v>11</v>
      </c>
    </row>
    <row r="26" spans="1:14" ht="21" x14ac:dyDescent="0.25">
      <c r="A26" s="40">
        <v>2</v>
      </c>
      <c r="B26" s="40"/>
      <c r="C26" s="40"/>
      <c r="D26" s="81" t="s">
        <v>329</v>
      </c>
      <c r="E26" s="83" t="s">
        <v>32</v>
      </c>
      <c r="F26" s="40" t="s">
        <v>610</v>
      </c>
      <c r="G26" s="45">
        <f t="shared" si="0"/>
        <v>19</v>
      </c>
      <c r="H26" s="40"/>
      <c r="I26" s="40"/>
      <c r="J26" s="40"/>
      <c r="K26" s="81" t="s">
        <v>329</v>
      </c>
      <c r="L26" s="83" t="s">
        <v>32</v>
      </c>
      <c r="M26" s="40" t="s">
        <v>610</v>
      </c>
      <c r="N26" s="72">
        <v>10</v>
      </c>
    </row>
    <row r="27" spans="1:14" ht="21" x14ac:dyDescent="0.25">
      <c r="A27" s="40">
        <v>1</v>
      </c>
      <c r="B27" s="40"/>
      <c r="C27" s="40"/>
      <c r="D27" s="80" t="s">
        <v>322</v>
      </c>
      <c r="E27" s="83" t="s">
        <v>31</v>
      </c>
      <c r="F27" s="40" t="s">
        <v>599</v>
      </c>
      <c r="G27" s="45">
        <f t="shared" si="0"/>
        <v>20</v>
      </c>
      <c r="H27" s="40"/>
      <c r="I27" s="40"/>
      <c r="J27" s="40"/>
      <c r="K27" s="80" t="s">
        <v>322</v>
      </c>
      <c r="L27" s="83" t="s">
        <v>31</v>
      </c>
      <c r="M27" s="40" t="s">
        <v>599</v>
      </c>
      <c r="N27" s="72">
        <v>9</v>
      </c>
    </row>
    <row r="28" spans="1:14" ht="21" x14ac:dyDescent="0.25">
      <c r="A28" s="40">
        <v>2</v>
      </c>
      <c r="B28" s="40"/>
      <c r="C28" s="40"/>
      <c r="D28" s="80" t="s">
        <v>324</v>
      </c>
      <c r="E28" s="83" t="s">
        <v>16</v>
      </c>
      <c r="F28" s="40" t="s">
        <v>605</v>
      </c>
      <c r="G28" s="45">
        <f t="shared" si="0"/>
        <v>21</v>
      </c>
      <c r="H28" s="40"/>
      <c r="I28" s="40"/>
      <c r="J28" s="40"/>
      <c r="K28" s="80" t="s">
        <v>324</v>
      </c>
      <c r="L28" s="83" t="s">
        <v>16</v>
      </c>
      <c r="M28" s="40" t="s">
        <v>605</v>
      </c>
      <c r="N28" s="72">
        <v>8</v>
      </c>
    </row>
    <row r="29" spans="1:14" ht="21" x14ac:dyDescent="0.25">
      <c r="A29" s="40">
        <v>2</v>
      </c>
      <c r="B29" s="40"/>
      <c r="C29" s="40"/>
      <c r="D29" s="80" t="s">
        <v>603</v>
      </c>
      <c r="E29" s="83" t="s">
        <v>12</v>
      </c>
      <c r="F29" s="40" t="s">
        <v>604</v>
      </c>
      <c r="G29" s="45">
        <f t="shared" si="0"/>
        <v>22</v>
      </c>
      <c r="H29" s="40"/>
      <c r="I29" s="40"/>
      <c r="J29" s="40"/>
      <c r="K29" s="80" t="s">
        <v>603</v>
      </c>
      <c r="L29" s="83" t="s">
        <v>12</v>
      </c>
      <c r="M29" s="40" t="s">
        <v>604</v>
      </c>
      <c r="N29" s="72">
        <v>7</v>
      </c>
    </row>
    <row r="30" spans="1:14" ht="21" x14ac:dyDescent="0.25">
      <c r="A30" s="40">
        <v>1</v>
      </c>
      <c r="B30" s="40"/>
      <c r="C30" s="40"/>
      <c r="D30" s="81" t="s">
        <v>317</v>
      </c>
      <c r="E30" s="83" t="s">
        <v>15</v>
      </c>
      <c r="F30" s="40" t="s">
        <v>596</v>
      </c>
      <c r="G30" s="45">
        <f t="shared" si="0"/>
        <v>23</v>
      </c>
      <c r="H30" s="40"/>
      <c r="I30" s="40"/>
      <c r="J30" s="40"/>
      <c r="K30" s="81" t="s">
        <v>317</v>
      </c>
      <c r="L30" s="83" t="s">
        <v>15</v>
      </c>
      <c r="M30" s="40" t="s">
        <v>596</v>
      </c>
      <c r="N30" s="72">
        <v>6</v>
      </c>
    </row>
    <row r="31" spans="1:14" ht="21" x14ac:dyDescent="0.25">
      <c r="A31" s="40">
        <v>2</v>
      </c>
      <c r="B31" s="40"/>
      <c r="C31" s="40"/>
      <c r="D31" s="81" t="s">
        <v>328</v>
      </c>
      <c r="E31" s="83" t="s">
        <v>19</v>
      </c>
      <c r="F31" s="40" t="s">
        <v>609</v>
      </c>
      <c r="G31" s="45">
        <f t="shared" si="0"/>
        <v>24</v>
      </c>
      <c r="H31" s="40"/>
      <c r="I31" s="40"/>
      <c r="J31" s="40"/>
      <c r="K31" s="81" t="s">
        <v>328</v>
      </c>
      <c r="L31" s="83" t="s">
        <v>19</v>
      </c>
      <c r="M31" s="40" t="s">
        <v>609</v>
      </c>
      <c r="N31" s="72">
        <v>5</v>
      </c>
    </row>
    <row r="32" spans="1:14" ht="21" x14ac:dyDescent="0.25">
      <c r="A32" s="40">
        <v>2</v>
      </c>
      <c r="B32" s="40"/>
      <c r="C32" s="40"/>
      <c r="D32" s="81" t="s">
        <v>327</v>
      </c>
      <c r="E32" s="83" t="s">
        <v>28</v>
      </c>
      <c r="F32" s="40" t="s">
        <v>608</v>
      </c>
      <c r="G32" s="45">
        <f t="shared" si="0"/>
        <v>25</v>
      </c>
      <c r="H32" s="40"/>
      <c r="I32" s="40"/>
      <c r="J32" s="40"/>
      <c r="K32" s="81" t="s">
        <v>327</v>
      </c>
      <c r="L32" s="83" t="s">
        <v>28</v>
      </c>
      <c r="M32" s="40" t="s">
        <v>608</v>
      </c>
      <c r="N32" s="72">
        <v>4</v>
      </c>
    </row>
    <row r="33" spans="1:14" ht="21" x14ac:dyDescent="0.25">
      <c r="A33" s="40">
        <v>2</v>
      </c>
      <c r="B33" s="40"/>
      <c r="C33" s="40"/>
      <c r="D33" s="81" t="s">
        <v>330</v>
      </c>
      <c r="E33" s="83" t="s">
        <v>8</v>
      </c>
      <c r="F33" s="40" t="s">
        <v>611</v>
      </c>
      <c r="G33" s="45">
        <f t="shared" si="0"/>
        <v>26</v>
      </c>
      <c r="H33" s="40"/>
      <c r="I33" s="40"/>
      <c r="J33" s="40"/>
      <c r="K33" s="81" t="s">
        <v>330</v>
      </c>
      <c r="L33" s="83" t="s">
        <v>8</v>
      </c>
      <c r="M33" s="40" t="s">
        <v>611</v>
      </c>
      <c r="N33" s="72">
        <v>3</v>
      </c>
    </row>
    <row r="34" spans="1:14" ht="21" x14ac:dyDescent="0.25">
      <c r="A34" s="40">
        <v>1</v>
      </c>
      <c r="B34" s="40"/>
      <c r="C34" s="40"/>
      <c r="D34" s="81" t="s">
        <v>298</v>
      </c>
      <c r="E34" s="83" t="s">
        <v>19</v>
      </c>
      <c r="F34" s="40" t="s">
        <v>590</v>
      </c>
      <c r="G34" s="45">
        <f t="shared" si="0"/>
        <v>27</v>
      </c>
      <c r="H34" s="40"/>
      <c r="I34" s="40"/>
      <c r="J34" s="40"/>
      <c r="K34" s="81" t="s">
        <v>298</v>
      </c>
      <c r="L34" s="83" t="s">
        <v>19</v>
      </c>
      <c r="M34" s="40" t="s">
        <v>590</v>
      </c>
      <c r="N34" s="72">
        <v>2</v>
      </c>
    </row>
    <row r="35" spans="1:14" ht="21" x14ac:dyDescent="0.25">
      <c r="A35" s="40">
        <v>2</v>
      </c>
      <c r="B35" s="40"/>
      <c r="C35" s="40"/>
      <c r="D35" s="81" t="s">
        <v>303</v>
      </c>
      <c r="E35" s="83" t="s">
        <v>15</v>
      </c>
      <c r="F35" s="40" t="s">
        <v>616</v>
      </c>
      <c r="G35" s="45">
        <f t="shared" si="0"/>
        <v>28</v>
      </c>
      <c r="H35" s="40"/>
      <c r="I35" s="40"/>
      <c r="J35" s="40"/>
      <c r="K35" s="81" t="s">
        <v>303</v>
      </c>
      <c r="L35" s="83" t="s">
        <v>15</v>
      </c>
      <c r="M35" s="40" t="s">
        <v>616</v>
      </c>
      <c r="N35" s="72">
        <v>1</v>
      </c>
    </row>
    <row r="36" spans="1:14" ht="16" customHeight="1" x14ac:dyDescent="0.2"/>
    <row r="37" spans="1:14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</row>
    <row r="38" spans="1:14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</row>
    <row r="39" spans="1:14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</row>
    <row r="41" spans="1:1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</row>
    <row r="42" spans="1:1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</row>
    <row r="43" spans="1:1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</row>
    <row r="45" spans="1:14" x14ac:dyDescent="0.2">
      <c r="H45" s="194" t="s">
        <v>123</v>
      </c>
      <c r="I45" s="194"/>
      <c r="J45" s="194"/>
      <c r="K45" s="194"/>
      <c r="L45" s="194"/>
      <c r="M45" s="194"/>
      <c r="N45" s="194"/>
    </row>
    <row r="46" spans="1:14" x14ac:dyDescent="0.2">
      <c r="H46" s="194"/>
      <c r="I46" s="194"/>
      <c r="J46" s="194"/>
      <c r="K46" s="194"/>
      <c r="L46" s="194"/>
      <c r="M46" s="194"/>
      <c r="N46" s="194"/>
    </row>
    <row r="47" spans="1:14" x14ac:dyDescent="0.2">
      <c r="H47" s="194"/>
      <c r="I47" s="194"/>
      <c r="J47" s="194"/>
      <c r="K47" s="194"/>
      <c r="L47" s="194"/>
      <c r="M47" s="194"/>
      <c r="N47" s="194"/>
    </row>
  </sheetData>
  <sortState ref="K8:M15">
    <sortCondition ref="M8:M15"/>
  </sortState>
  <mergeCells count="9">
    <mergeCell ref="A41:F43"/>
    <mergeCell ref="H41:N43"/>
    <mergeCell ref="H45:N47"/>
    <mergeCell ref="A1:N3"/>
    <mergeCell ref="A4:N5"/>
    <mergeCell ref="A6:F6"/>
    <mergeCell ref="H6:N6"/>
    <mergeCell ref="A37:F39"/>
    <mergeCell ref="H37:N39"/>
  </mergeCells>
  <pageMargins left="0.25" right="0.25" top="0.75" bottom="0.75" header="0.3" footer="0.3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C1" zoomScale="70" zoomScaleNormal="70" workbookViewId="0">
      <selection activeCell="K7" sqref="K7:N35"/>
    </sheetView>
  </sheetViews>
  <sheetFormatPr baseColWidth="10" defaultColWidth="11" defaultRowHeight="16" x14ac:dyDescent="0.2"/>
  <cols>
    <col min="3" max="3" width="13" customWidth="1"/>
    <col min="4" max="4" width="32.33203125" customWidth="1"/>
    <col min="10" max="10" width="13" customWidth="1"/>
    <col min="11" max="11" width="32.33203125" customWidth="1"/>
  </cols>
  <sheetData>
    <row r="1" spans="1:14" ht="16" customHeight="1" x14ac:dyDescent="0.2">
      <c r="A1" s="198" t="s">
        <v>129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x14ac:dyDescent="0.25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</row>
    <row r="7" spans="1:14" x14ac:dyDescent="0.2">
      <c r="A7" s="2" t="s">
        <v>113</v>
      </c>
      <c r="B7" s="39" t="s">
        <v>114</v>
      </c>
      <c r="C7" s="2" t="s">
        <v>115</v>
      </c>
      <c r="D7" s="2" t="s">
        <v>116</v>
      </c>
      <c r="E7" s="39" t="s">
        <v>6</v>
      </c>
      <c r="F7" s="44" t="s">
        <v>117</v>
      </c>
      <c r="H7" s="2" t="s">
        <v>113</v>
      </c>
      <c r="I7" s="39" t="s">
        <v>114</v>
      </c>
      <c r="J7" s="2" t="s">
        <v>115</v>
      </c>
      <c r="K7" s="2" t="s">
        <v>116</v>
      </c>
      <c r="L7" s="39" t="s">
        <v>6</v>
      </c>
      <c r="M7" s="44" t="s">
        <v>117</v>
      </c>
      <c r="N7" s="2" t="s">
        <v>2</v>
      </c>
    </row>
    <row r="8" spans="1:14" ht="21" x14ac:dyDescent="0.25">
      <c r="A8" s="89">
        <v>2</v>
      </c>
      <c r="B8" s="89"/>
      <c r="C8" s="89"/>
      <c r="D8" s="92" t="s">
        <v>332</v>
      </c>
      <c r="E8" s="91" t="s">
        <v>7</v>
      </c>
      <c r="F8" s="89" t="s">
        <v>481</v>
      </c>
      <c r="G8">
        <v>1</v>
      </c>
      <c r="H8" s="40"/>
      <c r="I8" s="40"/>
      <c r="J8" s="40"/>
      <c r="K8" s="92" t="s">
        <v>340</v>
      </c>
      <c r="L8" s="91" t="s">
        <v>8</v>
      </c>
      <c r="M8" s="72">
        <v>55.7</v>
      </c>
      <c r="N8" s="72">
        <v>28</v>
      </c>
    </row>
    <row r="9" spans="1:14" ht="21" x14ac:dyDescent="0.25">
      <c r="A9" s="89">
        <v>2</v>
      </c>
      <c r="B9" s="89"/>
      <c r="C9" s="89"/>
      <c r="D9" s="92" t="s">
        <v>340</v>
      </c>
      <c r="E9" s="91" t="s">
        <v>8</v>
      </c>
      <c r="F9" s="89" t="s">
        <v>480</v>
      </c>
      <c r="G9">
        <v>2</v>
      </c>
      <c r="H9" s="40"/>
      <c r="I9" s="40"/>
      <c r="J9" s="40"/>
      <c r="K9" s="92" t="s">
        <v>332</v>
      </c>
      <c r="L9" s="91" t="s">
        <v>7</v>
      </c>
      <c r="M9" s="72">
        <v>57.76</v>
      </c>
      <c r="N9" s="72">
        <v>27</v>
      </c>
    </row>
    <row r="10" spans="1:14" ht="21" x14ac:dyDescent="0.25">
      <c r="A10" s="89">
        <v>2</v>
      </c>
      <c r="B10" s="89"/>
      <c r="C10" s="89"/>
      <c r="D10" s="90" t="s">
        <v>333</v>
      </c>
      <c r="E10" s="91" t="s">
        <v>31</v>
      </c>
      <c r="F10" s="89" t="s">
        <v>485</v>
      </c>
      <c r="G10">
        <v>3</v>
      </c>
      <c r="H10" s="40"/>
      <c r="I10" s="40"/>
      <c r="J10" s="40"/>
      <c r="K10" s="90" t="s">
        <v>333</v>
      </c>
      <c r="L10" s="91" t="s">
        <v>31</v>
      </c>
      <c r="M10" s="72">
        <v>58.23</v>
      </c>
      <c r="N10" s="72">
        <v>26</v>
      </c>
    </row>
    <row r="11" spans="1:14" ht="21" x14ac:dyDescent="0.25">
      <c r="A11" s="89">
        <v>1</v>
      </c>
      <c r="B11" s="89"/>
      <c r="C11" s="89"/>
      <c r="D11" s="92" t="s">
        <v>337</v>
      </c>
      <c r="E11" s="91" t="s">
        <v>23</v>
      </c>
      <c r="F11" s="89" t="s">
        <v>476</v>
      </c>
      <c r="G11">
        <v>4</v>
      </c>
      <c r="H11" s="40"/>
      <c r="I11" s="40"/>
      <c r="J11" s="40"/>
      <c r="K11" s="90" t="s">
        <v>334</v>
      </c>
      <c r="L11" s="91" t="s">
        <v>12</v>
      </c>
      <c r="M11" s="72">
        <v>59.14</v>
      </c>
      <c r="N11" s="72">
        <v>25</v>
      </c>
    </row>
    <row r="12" spans="1:14" ht="21" x14ac:dyDescent="0.25">
      <c r="A12" s="89">
        <v>4</v>
      </c>
      <c r="B12" s="89"/>
      <c r="C12" s="89"/>
      <c r="D12" s="92" t="s">
        <v>353</v>
      </c>
      <c r="E12" s="91" t="s">
        <v>11</v>
      </c>
      <c r="F12" s="89" t="s">
        <v>495</v>
      </c>
      <c r="G12">
        <v>5</v>
      </c>
      <c r="H12" s="40"/>
      <c r="I12" s="40"/>
      <c r="J12" s="40"/>
      <c r="K12" s="92" t="s">
        <v>337</v>
      </c>
      <c r="L12" s="91" t="s">
        <v>23</v>
      </c>
      <c r="M12" s="72" t="s">
        <v>897</v>
      </c>
      <c r="N12" s="72">
        <v>24</v>
      </c>
    </row>
    <row r="13" spans="1:14" ht="21" x14ac:dyDescent="0.25">
      <c r="A13" s="89">
        <v>1</v>
      </c>
      <c r="B13" s="89"/>
      <c r="C13" s="89"/>
      <c r="D13" s="90" t="s">
        <v>334</v>
      </c>
      <c r="E13" s="91" t="s">
        <v>12</v>
      </c>
      <c r="F13" s="89" t="s">
        <v>473</v>
      </c>
      <c r="G13">
        <v>6</v>
      </c>
      <c r="H13" s="40"/>
      <c r="I13" s="40"/>
      <c r="J13" s="40"/>
      <c r="K13" s="90" t="s">
        <v>336</v>
      </c>
      <c r="L13" s="91" t="s">
        <v>24</v>
      </c>
      <c r="M13" s="72" t="s">
        <v>899</v>
      </c>
      <c r="N13" s="72">
        <v>23</v>
      </c>
    </row>
    <row r="14" spans="1:14" ht="21" x14ac:dyDescent="0.25">
      <c r="A14" s="89">
        <v>1</v>
      </c>
      <c r="B14" s="89"/>
      <c r="C14" s="89"/>
      <c r="D14" s="90" t="s">
        <v>336</v>
      </c>
      <c r="E14" s="91" t="s">
        <v>24</v>
      </c>
      <c r="F14" s="89" t="s">
        <v>475</v>
      </c>
      <c r="G14">
        <v>7</v>
      </c>
      <c r="H14" s="40"/>
      <c r="I14" s="40"/>
      <c r="J14" s="40"/>
      <c r="K14" s="92" t="s">
        <v>353</v>
      </c>
      <c r="L14" s="91" t="s">
        <v>11</v>
      </c>
      <c r="M14" s="72" t="s">
        <v>898</v>
      </c>
      <c r="N14" s="72">
        <v>22</v>
      </c>
    </row>
    <row r="15" spans="1:14" ht="21" x14ac:dyDescent="0.25">
      <c r="A15" s="89">
        <v>4</v>
      </c>
      <c r="B15" s="89"/>
      <c r="C15" s="89"/>
      <c r="D15" s="92" t="s">
        <v>354</v>
      </c>
      <c r="E15" s="91" t="s">
        <v>7</v>
      </c>
      <c r="F15" s="89" t="s">
        <v>496</v>
      </c>
      <c r="G15">
        <v>8</v>
      </c>
      <c r="H15" s="40"/>
      <c r="I15" s="40"/>
      <c r="J15" s="40"/>
      <c r="K15" s="92" t="s">
        <v>354</v>
      </c>
      <c r="L15" s="91" t="s">
        <v>7</v>
      </c>
      <c r="M15" s="72" t="s">
        <v>898</v>
      </c>
      <c r="N15" s="72">
        <v>21</v>
      </c>
    </row>
    <row r="16" spans="1:14" ht="21" x14ac:dyDescent="0.25">
      <c r="A16" s="40">
        <v>1</v>
      </c>
      <c r="B16" s="40"/>
      <c r="C16" s="40"/>
      <c r="D16" s="80" t="s">
        <v>335</v>
      </c>
      <c r="E16" s="83" t="s">
        <v>16</v>
      </c>
      <c r="F16" s="40" t="s">
        <v>474</v>
      </c>
      <c r="G16" s="45">
        <v>9</v>
      </c>
      <c r="H16" s="40">
        <v>1</v>
      </c>
      <c r="I16" s="40"/>
      <c r="J16" s="40"/>
      <c r="K16" s="80" t="s">
        <v>335</v>
      </c>
      <c r="L16" s="83" t="s">
        <v>16</v>
      </c>
      <c r="M16" s="40" t="s">
        <v>474</v>
      </c>
      <c r="N16" s="7">
        <v>20</v>
      </c>
    </row>
    <row r="17" spans="1:14" ht="21" x14ac:dyDescent="0.25">
      <c r="A17" s="40">
        <v>4</v>
      </c>
      <c r="B17" s="40"/>
      <c r="C17" s="40"/>
      <c r="D17" s="81" t="s">
        <v>352</v>
      </c>
      <c r="E17" s="83" t="s">
        <v>8</v>
      </c>
      <c r="F17" s="40" t="s">
        <v>494</v>
      </c>
      <c r="G17" s="45">
        <f t="shared" ref="G17:G35" si="0">G16+1</f>
        <v>10</v>
      </c>
      <c r="H17" s="40">
        <v>4</v>
      </c>
      <c r="I17" s="40"/>
      <c r="J17" s="40"/>
      <c r="K17" s="81" t="s">
        <v>352</v>
      </c>
      <c r="L17" s="83" t="s">
        <v>8</v>
      </c>
      <c r="M17" s="40" t="s">
        <v>494</v>
      </c>
      <c r="N17" s="7">
        <v>19</v>
      </c>
    </row>
    <row r="18" spans="1:14" ht="21" x14ac:dyDescent="0.25">
      <c r="A18" s="40">
        <v>4</v>
      </c>
      <c r="B18" s="40"/>
      <c r="C18" s="40"/>
      <c r="D18" s="80" t="s">
        <v>358</v>
      </c>
      <c r="E18" s="83" t="s">
        <v>31</v>
      </c>
      <c r="F18" s="40" t="s">
        <v>500</v>
      </c>
      <c r="G18" s="45">
        <f t="shared" si="0"/>
        <v>11</v>
      </c>
      <c r="H18" s="40">
        <v>4</v>
      </c>
      <c r="I18" s="40"/>
      <c r="J18" s="40"/>
      <c r="K18" s="80" t="s">
        <v>358</v>
      </c>
      <c r="L18" s="83" t="s">
        <v>31</v>
      </c>
      <c r="M18" s="40" t="s">
        <v>500</v>
      </c>
      <c r="N18" s="7">
        <v>18</v>
      </c>
    </row>
    <row r="19" spans="1:14" ht="21" x14ac:dyDescent="0.25">
      <c r="A19" s="40">
        <v>3</v>
      </c>
      <c r="B19" s="40"/>
      <c r="C19" s="40"/>
      <c r="D19" s="80" t="s">
        <v>345</v>
      </c>
      <c r="E19" s="83" t="s">
        <v>12</v>
      </c>
      <c r="F19" s="40" t="s">
        <v>486</v>
      </c>
      <c r="G19" s="45">
        <f t="shared" si="0"/>
        <v>12</v>
      </c>
      <c r="H19" s="40">
        <v>3</v>
      </c>
      <c r="I19" s="40"/>
      <c r="J19" s="40"/>
      <c r="K19" s="80" t="s">
        <v>345</v>
      </c>
      <c r="L19" s="83" t="s">
        <v>12</v>
      </c>
      <c r="M19" s="40" t="s">
        <v>486</v>
      </c>
      <c r="N19" s="7">
        <v>17</v>
      </c>
    </row>
    <row r="20" spans="1:14" ht="21" x14ac:dyDescent="0.25">
      <c r="A20" s="40">
        <v>2</v>
      </c>
      <c r="B20" s="40"/>
      <c r="C20" s="40"/>
      <c r="D20" s="81" t="s">
        <v>344</v>
      </c>
      <c r="E20" s="83" t="s">
        <v>27</v>
      </c>
      <c r="F20" s="40" t="s">
        <v>484</v>
      </c>
      <c r="G20" s="45">
        <f t="shared" si="0"/>
        <v>13</v>
      </c>
      <c r="H20" s="40">
        <v>2</v>
      </c>
      <c r="I20" s="40"/>
      <c r="J20" s="40"/>
      <c r="K20" s="81" t="s">
        <v>344</v>
      </c>
      <c r="L20" s="83" t="s">
        <v>27</v>
      </c>
      <c r="M20" s="40" t="s">
        <v>484</v>
      </c>
      <c r="N20" s="7">
        <v>16</v>
      </c>
    </row>
    <row r="21" spans="1:14" ht="21" x14ac:dyDescent="0.25">
      <c r="A21" s="40">
        <v>2</v>
      </c>
      <c r="B21" s="40"/>
      <c r="C21" s="40"/>
      <c r="D21" s="81" t="s">
        <v>342</v>
      </c>
      <c r="E21" s="83" t="s">
        <v>15</v>
      </c>
      <c r="F21" s="40" t="s">
        <v>482</v>
      </c>
      <c r="G21" s="45">
        <f t="shared" si="0"/>
        <v>14</v>
      </c>
      <c r="H21" s="40">
        <v>2</v>
      </c>
      <c r="I21" s="40"/>
      <c r="J21" s="40"/>
      <c r="K21" s="81" t="s">
        <v>342</v>
      </c>
      <c r="L21" s="83" t="s">
        <v>15</v>
      </c>
      <c r="M21" s="40" t="s">
        <v>482</v>
      </c>
      <c r="N21" s="7">
        <v>15</v>
      </c>
    </row>
    <row r="22" spans="1:14" ht="21" x14ac:dyDescent="0.25">
      <c r="A22" s="40">
        <v>3</v>
      </c>
      <c r="B22" s="40"/>
      <c r="C22" s="40"/>
      <c r="D22" s="81" t="s">
        <v>348</v>
      </c>
      <c r="E22" s="83" t="s">
        <v>23</v>
      </c>
      <c r="F22" s="40" t="s">
        <v>489</v>
      </c>
      <c r="G22" s="45">
        <f t="shared" si="0"/>
        <v>15</v>
      </c>
      <c r="H22" s="40">
        <v>3</v>
      </c>
      <c r="I22" s="40"/>
      <c r="J22" s="40"/>
      <c r="K22" s="81" t="s">
        <v>348</v>
      </c>
      <c r="L22" s="83" t="s">
        <v>23</v>
      </c>
      <c r="M22" s="40" t="s">
        <v>489</v>
      </c>
      <c r="N22" s="7">
        <v>14</v>
      </c>
    </row>
    <row r="23" spans="1:14" ht="21" x14ac:dyDescent="0.25">
      <c r="A23" s="40">
        <v>1</v>
      </c>
      <c r="B23" s="40"/>
      <c r="C23" s="40"/>
      <c r="D23" s="81" t="s">
        <v>338</v>
      </c>
      <c r="E23" s="83" t="s">
        <v>28</v>
      </c>
      <c r="F23" s="40" t="s">
        <v>477</v>
      </c>
      <c r="G23" s="45">
        <f t="shared" si="0"/>
        <v>16</v>
      </c>
      <c r="H23" s="40">
        <v>1</v>
      </c>
      <c r="I23" s="40"/>
      <c r="J23" s="40"/>
      <c r="K23" s="81" t="s">
        <v>338</v>
      </c>
      <c r="L23" s="83" t="s">
        <v>28</v>
      </c>
      <c r="M23" s="40" t="s">
        <v>477</v>
      </c>
      <c r="N23" s="7">
        <v>13</v>
      </c>
    </row>
    <row r="24" spans="1:14" ht="21" x14ac:dyDescent="0.25">
      <c r="A24" s="40">
        <v>1</v>
      </c>
      <c r="B24" s="40"/>
      <c r="C24" s="40"/>
      <c r="D24" s="81" t="s">
        <v>339</v>
      </c>
      <c r="E24" s="83" t="s">
        <v>32</v>
      </c>
      <c r="F24" s="40" t="s">
        <v>479</v>
      </c>
      <c r="G24" s="45">
        <f t="shared" si="0"/>
        <v>17</v>
      </c>
      <c r="H24" s="40">
        <v>1</v>
      </c>
      <c r="I24" s="40"/>
      <c r="J24" s="40"/>
      <c r="K24" s="81" t="s">
        <v>339</v>
      </c>
      <c r="L24" s="83" t="s">
        <v>32</v>
      </c>
      <c r="M24" s="40" t="s">
        <v>479</v>
      </c>
      <c r="N24" s="7">
        <v>12</v>
      </c>
    </row>
    <row r="25" spans="1:14" ht="21" x14ac:dyDescent="0.25">
      <c r="A25" s="40">
        <v>2</v>
      </c>
      <c r="B25" s="40"/>
      <c r="C25" s="40"/>
      <c r="D25" s="81" t="s">
        <v>341</v>
      </c>
      <c r="E25" s="83" t="s">
        <v>11</v>
      </c>
      <c r="F25" s="40" t="s">
        <v>479</v>
      </c>
      <c r="G25" s="45">
        <f t="shared" si="0"/>
        <v>18</v>
      </c>
      <c r="H25" s="40">
        <v>2</v>
      </c>
      <c r="I25" s="40"/>
      <c r="J25" s="40"/>
      <c r="K25" s="81" t="s">
        <v>341</v>
      </c>
      <c r="L25" s="83" t="s">
        <v>11</v>
      </c>
      <c r="M25" s="40" t="s">
        <v>479</v>
      </c>
      <c r="N25" s="7">
        <v>11</v>
      </c>
    </row>
    <row r="26" spans="1:14" ht="21" x14ac:dyDescent="0.25">
      <c r="A26" s="40">
        <v>3</v>
      </c>
      <c r="B26" s="40"/>
      <c r="C26" s="40"/>
      <c r="D26" s="81" t="s">
        <v>491</v>
      </c>
      <c r="E26" s="83" t="s">
        <v>19</v>
      </c>
      <c r="F26" s="40" t="s">
        <v>492</v>
      </c>
      <c r="G26" s="45">
        <f t="shared" si="0"/>
        <v>19</v>
      </c>
      <c r="H26" s="40">
        <v>3</v>
      </c>
      <c r="I26" s="40"/>
      <c r="J26" s="40"/>
      <c r="K26" s="81" t="s">
        <v>491</v>
      </c>
      <c r="L26" s="83" t="s">
        <v>19</v>
      </c>
      <c r="M26" s="40" t="s">
        <v>492</v>
      </c>
      <c r="N26" s="7">
        <v>10</v>
      </c>
    </row>
    <row r="27" spans="1:14" ht="21" x14ac:dyDescent="0.25">
      <c r="A27" s="40">
        <v>3</v>
      </c>
      <c r="B27" s="40"/>
      <c r="C27" s="40"/>
      <c r="D27" s="80" t="s">
        <v>347</v>
      </c>
      <c r="E27" s="83" t="s">
        <v>24</v>
      </c>
      <c r="F27" s="40" t="s">
        <v>488</v>
      </c>
      <c r="G27" s="45">
        <f t="shared" si="0"/>
        <v>20</v>
      </c>
      <c r="H27" s="40">
        <v>3</v>
      </c>
      <c r="I27" s="40"/>
      <c r="J27" s="40"/>
      <c r="K27" s="80" t="s">
        <v>347</v>
      </c>
      <c r="L27" s="83" t="s">
        <v>24</v>
      </c>
      <c r="M27" s="40" t="s">
        <v>488</v>
      </c>
      <c r="N27" s="7">
        <v>9</v>
      </c>
    </row>
    <row r="28" spans="1:14" ht="21" x14ac:dyDescent="0.25">
      <c r="A28" s="40">
        <v>3</v>
      </c>
      <c r="B28" s="40"/>
      <c r="C28" s="40"/>
      <c r="D28" s="81" t="s">
        <v>351</v>
      </c>
      <c r="E28" s="83" t="s">
        <v>32</v>
      </c>
      <c r="F28" s="40" t="s">
        <v>493</v>
      </c>
      <c r="G28" s="45">
        <f t="shared" si="0"/>
        <v>21</v>
      </c>
      <c r="H28" s="40">
        <v>3</v>
      </c>
      <c r="I28" s="40"/>
      <c r="J28" s="40"/>
      <c r="K28" s="81" t="s">
        <v>351</v>
      </c>
      <c r="L28" s="83" t="s">
        <v>32</v>
      </c>
      <c r="M28" s="40" t="s">
        <v>493</v>
      </c>
      <c r="N28" s="7">
        <v>8</v>
      </c>
    </row>
    <row r="29" spans="1:14" ht="21" x14ac:dyDescent="0.25">
      <c r="A29" s="40">
        <v>4</v>
      </c>
      <c r="B29" s="40"/>
      <c r="C29" s="40"/>
      <c r="D29" s="81" t="s">
        <v>355</v>
      </c>
      <c r="E29" s="83" t="s">
        <v>15</v>
      </c>
      <c r="F29" s="40" t="s">
        <v>497</v>
      </c>
      <c r="G29" s="45">
        <f t="shared" si="0"/>
        <v>22</v>
      </c>
      <c r="H29" s="40">
        <v>4</v>
      </c>
      <c r="I29" s="40"/>
      <c r="J29" s="40"/>
      <c r="K29" s="81" t="s">
        <v>355</v>
      </c>
      <c r="L29" s="83" t="s">
        <v>15</v>
      </c>
      <c r="M29" s="40" t="s">
        <v>497</v>
      </c>
      <c r="N29" s="7">
        <v>7</v>
      </c>
    </row>
    <row r="30" spans="1:14" ht="21" x14ac:dyDescent="0.25">
      <c r="A30" s="40">
        <v>1</v>
      </c>
      <c r="B30" s="40"/>
      <c r="C30" s="40"/>
      <c r="D30" s="81" t="s">
        <v>328</v>
      </c>
      <c r="E30" s="83" t="s">
        <v>19</v>
      </c>
      <c r="F30" s="40" t="s">
        <v>478</v>
      </c>
      <c r="G30" s="45">
        <f t="shared" si="0"/>
        <v>23</v>
      </c>
      <c r="H30" s="40">
        <v>1</v>
      </c>
      <c r="I30" s="40"/>
      <c r="J30" s="40"/>
      <c r="K30" s="81" t="s">
        <v>328</v>
      </c>
      <c r="L30" s="83" t="s">
        <v>19</v>
      </c>
      <c r="M30" s="40" t="s">
        <v>478</v>
      </c>
      <c r="N30" s="7">
        <v>6</v>
      </c>
    </row>
    <row r="31" spans="1:14" ht="21" x14ac:dyDescent="0.2">
      <c r="A31" s="40">
        <v>4</v>
      </c>
      <c r="B31" s="40"/>
      <c r="C31" s="40"/>
      <c r="D31" s="82" t="s">
        <v>356</v>
      </c>
      <c r="E31" s="83" t="s">
        <v>20</v>
      </c>
      <c r="F31" s="40" t="s">
        <v>498</v>
      </c>
      <c r="G31" s="45">
        <f t="shared" si="0"/>
        <v>24</v>
      </c>
      <c r="H31" s="40">
        <v>4</v>
      </c>
      <c r="I31" s="40"/>
      <c r="J31" s="40"/>
      <c r="K31" s="82" t="s">
        <v>356</v>
      </c>
      <c r="L31" s="83" t="s">
        <v>20</v>
      </c>
      <c r="M31" s="40" t="s">
        <v>498</v>
      </c>
      <c r="N31" s="7">
        <v>5</v>
      </c>
    </row>
    <row r="32" spans="1:14" ht="21" x14ac:dyDescent="0.25">
      <c r="A32" s="40">
        <v>4</v>
      </c>
      <c r="B32" s="40"/>
      <c r="C32" s="40"/>
      <c r="D32" s="81" t="s">
        <v>357</v>
      </c>
      <c r="E32" s="83" t="s">
        <v>27</v>
      </c>
      <c r="F32" s="40" t="s">
        <v>499</v>
      </c>
      <c r="G32" s="45">
        <f t="shared" si="0"/>
        <v>25</v>
      </c>
      <c r="H32" s="40">
        <v>4</v>
      </c>
      <c r="I32" s="40"/>
      <c r="J32" s="40"/>
      <c r="K32" s="81" t="s">
        <v>357</v>
      </c>
      <c r="L32" s="83" t="s">
        <v>27</v>
      </c>
      <c r="M32" s="40" t="s">
        <v>499</v>
      </c>
      <c r="N32" s="7">
        <v>4</v>
      </c>
    </row>
    <row r="33" spans="1:14" ht="21" x14ac:dyDescent="0.2">
      <c r="A33" s="40">
        <v>2</v>
      </c>
      <c r="B33" s="40"/>
      <c r="C33" s="40"/>
      <c r="D33" s="82" t="s">
        <v>343</v>
      </c>
      <c r="E33" s="83" t="s">
        <v>20</v>
      </c>
      <c r="F33" s="40" t="s">
        <v>483</v>
      </c>
      <c r="G33" s="45">
        <f t="shared" si="0"/>
        <v>26</v>
      </c>
      <c r="H33" s="40">
        <v>2</v>
      </c>
      <c r="I33" s="40"/>
      <c r="J33" s="40"/>
      <c r="K33" s="82" t="s">
        <v>343</v>
      </c>
      <c r="L33" s="83" t="s">
        <v>20</v>
      </c>
      <c r="M33" s="40" t="s">
        <v>483</v>
      </c>
      <c r="N33" s="7">
        <v>3</v>
      </c>
    </row>
    <row r="34" spans="1:14" ht="21" x14ac:dyDescent="0.25">
      <c r="A34" s="40">
        <v>3</v>
      </c>
      <c r="B34" s="40"/>
      <c r="C34" s="40"/>
      <c r="D34" s="80" t="s">
        <v>346</v>
      </c>
      <c r="E34" s="83" t="s">
        <v>16</v>
      </c>
      <c r="F34" s="40" t="s">
        <v>487</v>
      </c>
      <c r="G34" s="45">
        <f t="shared" si="0"/>
        <v>27</v>
      </c>
      <c r="H34" s="40">
        <v>3</v>
      </c>
      <c r="I34" s="40"/>
      <c r="J34" s="40"/>
      <c r="K34" s="80" t="s">
        <v>346</v>
      </c>
      <c r="L34" s="83" t="s">
        <v>16</v>
      </c>
      <c r="M34" s="40" t="s">
        <v>487</v>
      </c>
      <c r="N34" s="7">
        <v>2</v>
      </c>
    </row>
    <row r="35" spans="1:14" ht="21" x14ac:dyDescent="0.25">
      <c r="A35" s="40">
        <v>3</v>
      </c>
      <c r="B35" s="40"/>
      <c r="C35" s="40"/>
      <c r="D35" s="81" t="s">
        <v>349</v>
      </c>
      <c r="E35" s="83" t="s">
        <v>28</v>
      </c>
      <c r="F35" s="40" t="s">
        <v>490</v>
      </c>
      <c r="G35" s="45">
        <f t="shared" si="0"/>
        <v>28</v>
      </c>
      <c r="H35" s="40">
        <v>3</v>
      </c>
      <c r="I35" s="40"/>
      <c r="J35" s="40"/>
      <c r="K35" s="81" t="s">
        <v>349</v>
      </c>
      <c r="L35" s="83" t="s">
        <v>28</v>
      </c>
      <c r="M35" s="40" t="s">
        <v>490</v>
      </c>
      <c r="N35" s="7">
        <v>1</v>
      </c>
    </row>
    <row r="37" spans="1:14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</row>
    <row r="38" spans="1:14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</row>
    <row r="39" spans="1:14" ht="16" customHeight="1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</row>
    <row r="41" spans="1:1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</row>
    <row r="42" spans="1:1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</row>
    <row r="43" spans="1:1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</row>
    <row r="45" spans="1:14" x14ac:dyDescent="0.2">
      <c r="H45" s="194" t="s">
        <v>123</v>
      </c>
      <c r="I45" s="194"/>
      <c r="J45" s="194"/>
      <c r="K45" s="194"/>
      <c r="L45" s="194"/>
      <c r="M45" s="194"/>
      <c r="N45" s="194"/>
    </row>
    <row r="46" spans="1:14" x14ac:dyDescent="0.2">
      <c r="H46" s="194"/>
      <c r="I46" s="194"/>
      <c r="J46" s="194"/>
      <c r="K46" s="194"/>
      <c r="L46" s="194"/>
      <c r="M46" s="194"/>
      <c r="N46" s="194"/>
    </row>
    <row r="47" spans="1:14" x14ac:dyDescent="0.2">
      <c r="H47" s="194"/>
      <c r="I47" s="194"/>
      <c r="J47" s="194"/>
      <c r="K47" s="194"/>
      <c r="L47" s="194"/>
      <c r="M47" s="194"/>
      <c r="N47" s="194"/>
    </row>
  </sheetData>
  <autoFilter ref="A7:F7">
    <sortState ref="A8:F35">
      <sortCondition ref="F7"/>
    </sortState>
  </autoFilter>
  <sortState ref="K8:M15">
    <sortCondition ref="M8:M15"/>
  </sortState>
  <mergeCells count="9">
    <mergeCell ref="A41:F43"/>
    <mergeCell ref="H41:N43"/>
    <mergeCell ref="H45:N47"/>
    <mergeCell ref="A1:N3"/>
    <mergeCell ref="A4:N5"/>
    <mergeCell ref="A6:F6"/>
    <mergeCell ref="H6:N6"/>
    <mergeCell ref="A37:F39"/>
    <mergeCell ref="H37:N39"/>
  </mergeCells>
  <pageMargins left="0.25" right="0.25" top="0.75" bottom="0.75" header="0.3" footer="0.3"/>
  <pageSetup paperSize="9"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zoomScale="70" zoomScaleNormal="70" workbookViewId="0">
      <selection activeCell="K7" sqref="K7:N35"/>
    </sheetView>
  </sheetViews>
  <sheetFormatPr baseColWidth="10" defaultColWidth="11" defaultRowHeight="16" x14ac:dyDescent="0.2"/>
  <cols>
    <col min="3" max="3" width="13" customWidth="1"/>
    <col min="4" max="4" width="32.33203125" customWidth="1"/>
    <col min="10" max="10" width="13" customWidth="1"/>
    <col min="11" max="11" width="32.33203125" customWidth="1"/>
  </cols>
  <sheetData>
    <row r="1" spans="1:14" ht="16" customHeight="1" x14ac:dyDescent="0.2">
      <c r="A1" s="198" t="s">
        <v>130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x14ac:dyDescent="0.25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</row>
    <row r="7" spans="1:14" ht="16.5" customHeight="1" x14ac:dyDescent="0.25">
      <c r="A7" s="2" t="s">
        <v>113</v>
      </c>
      <c r="B7" s="39" t="s">
        <v>114</v>
      </c>
      <c r="C7" s="2" t="s">
        <v>115</v>
      </c>
      <c r="D7" s="2" t="s">
        <v>116</v>
      </c>
      <c r="E7" s="39" t="s">
        <v>6</v>
      </c>
      <c r="F7" s="44" t="s">
        <v>117</v>
      </c>
      <c r="H7" s="2" t="s">
        <v>113</v>
      </c>
      <c r="I7" s="39" t="s">
        <v>114</v>
      </c>
      <c r="J7" s="2" t="s">
        <v>115</v>
      </c>
      <c r="K7" s="2" t="s">
        <v>116</v>
      </c>
      <c r="L7" s="39" t="s">
        <v>6</v>
      </c>
      <c r="M7" s="44" t="s">
        <v>117</v>
      </c>
      <c r="N7" s="2" t="s">
        <v>2</v>
      </c>
    </row>
    <row r="8" spans="1:14" ht="21" x14ac:dyDescent="0.25">
      <c r="A8" s="89">
        <v>1</v>
      </c>
      <c r="B8" s="89"/>
      <c r="C8" s="89"/>
      <c r="D8" s="92" t="s">
        <v>354</v>
      </c>
      <c r="E8" s="91" t="s">
        <v>7</v>
      </c>
      <c r="F8" s="89">
        <v>2.1301000000000001</v>
      </c>
      <c r="H8" s="40"/>
      <c r="I8" s="40"/>
      <c r="J8" s="40"/>
      <c r="K8" s="92" t="s">
        <v>354</v>
      </c>
      <c r="L8" s="91" t="s">
        <v>7</v>
      </c>
      <c r="M8" s="40" t="s">
        <v>888</v>
      </c>
      <c r="N8" s="72">
        <v>28</v>
      </c>
    </row>
    <row r="9" spans="1:14" ht="21" x14ac:dyDescent="0.25">
      <c r="A9" s="89">
        <v>1</v>
      </c>
      <c r="B9" s="89"/>
      <c r="C9" s="89"/>
      <c r="D9" s="92" t="s">
        <v>364</v>
      </c>
      <c r="E9" s="91" t="s">
        <v>8</v>
      </c>
      <c r="F9" s="89">
        <v>2.1459000000000001</v>
      </c>
      <c r="H9" s="40"/>
      <c r="I9" s="40"/>
      <c r="J9" s="40"/>
      <c r="K9" s="92" t="s">
        <v>364</v>
      </c>
      <c r="L9" s="91" t="s">
        <v>8</v>
      </c>
      <c r="M9" s="40" t="s">
        <v>890</v>
      </c>
      <c r="N9" s="72">
        <v>27</v>
      </c>
    </row>
    <row r="10" spans="1:14" ht="21" x14ac:dyDescent="0.25">
      <c r="A10" s="89">
        <v>2</v>
      </c>
      <c r="B10" s="89"/>
      <c r="C10" s="89"/>
      <c r="D10" s="92" t="s">
        <v>376</v>
      </c>
      <c r="E10" s="91" t="s">
        <v>8</v>
      </c>
      <c r="F10" s="89">
        <v>2.1798999999999999</v>
      </c>
      <c r="H10" s="40"/>
      <c r="I10" s="40"/>
      <c r="J10" s="40"/>
      <c r="K10" s="92" t="s">
        <v>376</v>
      </c>
      <c r="L10" s="91" t="s">
        <v>8</v>
      </c>
      <c r="M10" s="40" t="s">
        <v>891</v>
      </c>
      <c r="N10" s="72">
        <v>26</v>
      </c>
    </row>
    <row r="11" spans="1:14" ht="21" x14ac:dyDescent="0.25">
      <c r="A11" s="89">
        <v>2</v>
      </c>
      <c r="B11" s="89"/>
      <c r="C11" s="89"/>
      <c r="D11" s="92" t="s">
        <v>377</v>
      </c>
      <c r="E11" s="91" t="s">
        <v>7</v>
      </c>
      <c r="F11" s="89">
        <v>2.1926000000000001</v>
      </c>
      <c r="H11" s="40"/>
      <c r="I11" s="40"/>
      <c r="J11" s="40"/>
      <c r="K11" s="92" t="s">
        <v>375</v>
      </c>
      <c r="L11" s="91" t="s">
        <v>32</v>
      </c>
      <c r="M11" s="40" t="s">
        <v>892</v>
      </c>
      <c r="N11" s="72">
        <v>25</v>
      </c>
    </row>
    <row r="12" spans="1:14" ht="21" x14ac:dyDescent="0.25">
      <c r="A12" s="89">
        <v>1</v>
      </c>
      <c r="B12" s="89"/>
      <c r="C12" s="89"/>
      <c r="D12" s="90" t="s">
        <v>320</v>
      </c>
      <c r="E12" s="91" t="s">
        <v>31</v>
      </c>
      <c r="F12" s="89">
        <v>2.2094</v>
      </c>
      <c r="H12" s="40"/>
      <c r="I12" s="40"/>
      <c r="J12" s="40"/>
      <c r="K12" s="90" t="s">
        <v>320</v>
      </c>
      <c r="L12" s="91" t="s">
        <v>31</v>
      </c>
      <c r="M12" s="40" t="s">
        <v>893</v>
      </c>
      <c r="N12" s="72">
        <v>24</v>
      </c>
    </row>
    <row r="13" spans="1:14" ht="21" x14ac:dyDescent="0.25">
      <c r="A13" s="89">
        <v>1</v>
      </c>
      <c r="B13" s="89"/>
      <c r="C13" s="89"/>
      <c r="D13" s="92" t="s">
        <v>375</v>
      </c>
      <c r="E13" s="91" t="s">
        <v>32</v>
      </c>
      <c r="F13" s="89">
        <v>2.2128999999999999</v>
      </c>
      <c r="H13" s="40"/>
      <c r="I13" s="40"/>
      <c r="J13" s="40"/>
      <c r="K13" s="90" t="s">
        <v>336</v>
      </c>
      <c r="L13" s="91" t="s">
        <v>24</v>
      </c>
      <c r="M13" s="40" t="s">
        <v>895</v>
      </c>
      <c r="N13" s="72">
        <v>23</v>
      </c>
    </row>
    <row r="14" spans="1:14" ht="21" x14ac:dyDescent="0.25">
      <c r="A14" s="89">
        <v>2</v>
      </c>
      <c r="B14" s="89"/>
      <c r="C14" s="89"/>
      <c r="D14" s="90" t="s">
        <v>381</v>
      </c>
      <c r="E14" s="91" t="s">
        <v>31</v>
      </c>
      <c r="F14" s="89">
        <v>2.2229000000000001</v>
      </c>
      <c r="H14" s="40"/>
      <c r="I14" s="40"/>
      <c r="J14" s="40"/>
      <c r="K14" s="90" t="s">
        <v>381</v>
      </c>
      <c r="L14" s="91" t="s">
        <v>31</v>
      </c>
      <c r="M14" s="40" t="s">
        <v>894</v>
      </c>
      <c r="N14" s="72">
        <v>22</v>
      </c>
    </row>
    <row r="15" spans="1:14" ht="21" x14ac:dyDescent="0.25">
      <c r="A15" s="89">
        <v>1</v>
      </c>
      <c r="B15" s="89"/>
      <c r="C15" s="89"/>
      <c r="D15" s="90" t="s">
        <v>336</v>
      </c>
      <c r="E15" s="91" t="s">
        <v>24</v>
      </c>
      <c r="F15" s="89">
        <v>2.2254</v>
      </c>
      <c r="H15" s="40"/>
      <c r="I15" s="40"/>
      <c r="J15" s="40"/>
      <c r="K15" s="92" t="s">
        <v>377</v>
      </c>
      <c r="L15" s="91" t="s">
        <v>7</v>
      </c>
      <c r="M15" s="40" t="s">
        <v>896</v>
      </c>
      <c r="N15" s="72">
        <v>21</v>
      </c>
    </row>
    <row r="16" spans="1:14" ht="21" x14ac:dyDescent="0.25">
      <c r="A16" s="40">
        <v>2</v>
      </c>
      <c r="B16" s="40"/>
      <c r="C16" s="40"/>
      <c r="D16" s="80" t="s">
        <v>371</v>
      </c>
      <c r="E16" s="83" t="s">
        <v>24</v>
      </c>
      <c r="F16" s="40">
        <v>2.2284999999999999</v>
      </c>
      <c r="G16" s="45">
        <v>9</v>
      </c>
      <c r="H16" s="40">
        <v>2</v>
      </c>
      <c r="I16" s="40"/>
      <c r="J16" s="40"/>
      <c r="K16" s="80" t="s">
        <v>371</v>
      </c>
      <c r="L16" s="83" t="s">
        <v>24</v>
      </c>
      <c r="M16" s="40">
        <v>2.2284999999999999</v>
      </c>
      <c r="N16" s="7">
        <v>20</v>
      </c>
    </row>
    <row r="17" spans="1:14" ht="21" x14ac:dyDescent="0.25">
      <c r="A17" s="40">
        <v>2</v>
      </c>
      <c r="B17" s="40"/>
      <c r="C17" s="40"/>
      <c r="D17" s="81" t="s">
        <v>380</v>
      </c>
      <c r="E17" s="83" t="s">
        <v>27</v>
      </c>
      <c r="F17" s="40">
        <v>2.2446000000000002</v>
      </c>
      <c r="G17" s="45">
        <f t="shared" ref="G17:G35" si="0">G16+1</f>
        <v>10</v>
      </c>
      <c r="H17" s="40">
        <v>2</v>
      </c>
      <c r="I17" s="40"/>
      <c r="J17" s="40"/>
      <c r="K17" s="81" t="s">
        <v>380</v>
      </c>
      <c r="L17" s="83" t="s">
        <v>27</v>
      </c>
      <c r="M17" s="40">
        <v>2.2446000000000002</v>
      </c>
      <c r="N17" s="7">
        <v>19</v>
      </c>
    </row>
    <row r="18" spans="1:14" ht="21" x14ac:dyDescent="0.25">
      <c r="A18" s="40">
        <v>1</v>
      </c>
      <c r="B18" s="40"/>
      <c r="C18" s="40"/>
      <c r="D18" s="80" t="s">
        <v>334</v>
      </c>
      <c r="E18" s="83" t="s">
        <v>12</v>
      </c>
      <c r="F18" s="40">
        <v>2.2633999999999999</v>
      </c>
      <c r="G18" s="45">
        <f t="shared" si="0"/>
        <v>11</v>
      </c>
      <c r="H18" s="40">
        <v>1</v>
      </c>
      <c r="I18" s="40"/>
      <c r="J18" s="40"/>
      <c r="K18" s="80" t="s">
        <v>334</v>
      </c>
      <c r="L18" s="83" t="s">
        <v>12</v>
      </c>
      <c r="M18" s="40">
        <v>2.2633999999999999</v>
      </c>
      <c r="N18" s="7">
        <v>18</v>
      </c>
    </row>
    <row r="19" spans="1:14" ht="21" x14ac:dyDescent="0.25">
      <c r="A19" s="40">
        <v>1</v>
      </c>
      <c r="B19" s="40"/>
      <c r="C19" s="40"/>
      <c r="D19" s="81" t="s">
        <v>360</v>
      </c>
      <c r="E19" s="83" t="s">
        <v>23</v>
      </c>
      <c r="F19" s="40">
        <v>2.2698999999999998</v>
      </c>
      <c r="G19" s="45">
        <f t="shared" si="0"/>
        <v>12</v>
      </c>
      <c r="H19" s="40">
        <v>1</v>
      </c>
      <c r="I19" s="40"/>
      <c r="J19" s="40"/>
      <c r="K19" s="81" t="s">
        <v>360</v>
      </c>
      <c r="L19" s="83" t="s">
        <v>23</v>
      </c>
      <c r="M19" s="40">
        <v>2.2698999999999998</v>
      </c>
      <c r="N19" s="7">
        <v>17</v>
      </c>
    </row>
    <row r="20" spans="1:14" ht="21" x14ac:dyDescent="0.25">
      <c r="A20" s="40">
        <v>2</v>
      </c>
      <c r="B20" s="40"/>
      <c r="C20" s="40"/>
      <c r="D20" s="81" t="s">
        <v>374</v>
      </c>
      <c r="E20" s="83" t="s">
        <v>19</v>
      </c>
      <c r="F20" s="40">
        <v>2.2810000000000001</v>
      </c>
      <c r="G20" s="45">
        <f t="shared" si="0"/>
        <v>13</v>
      </c>
      <c r="H20" s="40">
        <v>2</v>
      </c>
      <c r="I20" s="40"/>
      <c r="J20" s="40"/>
      <c r="K20" s="81" t="s">
        <v>374</v>
      </c>
      <c r="L20" s="83" t="s">
        <v>19</v>
      </c>
      <c r="M20" s="40">
        <v>2.2810000000000001</v>
      </c>
      <c r="N20" s="7">
        <v>16</v>
      </c>
    </row>
    <row r="21" spans="1:14" ht="21" x14ac:dyDescent="0.25">
      <c r="A21" s="40">
        <v>2</v>
      </c>
      <c r="B21" s="40"/>
      <c r="C21" s="40"/>
      <c r="D21" s="84" t="s">
        <v>369</v>
      </c>
      <c r="E21" s="83" t="s">
        <v>12</v>
      </c>
      <c r="F21" s="40">
        <v>2.2989000000000002</v>
      </c>
      <c r="G21" s="45">
        <f t="shared" si="0"/>
        <v>14</v>
      </c>
      <c r="H21" s="40">
        <v>2</v>
      </c>
      <c r="I21" s="40"/>
      <c r="J21" s="40"/>
      <c r="K21" s="84" t="s">
        <v>369</v>
      </c>
      <c r="L21" s="83" t="s">
        <v>12</v>
      </c>
      <c r="M21" s="40">
        <v>2.2989000000000002</v>
      </c>
      <c r="N21" s="7">
        <v>15</v>
      </c>
    </row>
    <row r="22" spans="1:14" ht="21" x14ac:dyDescent="0.25">
      <c r="A22" s="40">
        <v>1</v>
      </c>
      <c r="B22" s="40"/>
      <c r="C22" s="40"/>
      <c r="D22" s="81" t="s">
        <v>365</v>
      </c>
      <c r="E22" s="83" t="s">
        <v>11</v>
      </c>
      <c r="F22" s="40">
        <v>2.3206000000000002</v>
      </c>
      <c r="G22" s="45">
        <f t="shared" si="0"/>
        <v>15</v>
      </c>
      <c r="H22" s="40">
        <v>1</v>
      </c>
      <c r="I22" s="40"/>
      <c r="J22" s="40"/>
      <c r="K22" s="81" t="s">
        <v>365</v>
      </c>
      <c r="L22" s="83" t="s">
        <v>11</v>
      </c>
      <c r="M22" s="40">
        <v>2.3206000000000002</v>
      </c>
      <c r="N22" s="7">
        <v>14</v>
      </c>
    </row>
    <row r="23" spans="1:14" ht="21" x14ac:dyDescent="0.25">
      <c r="A23" s="40">
        <v>2</v>
      </c>
      <c r="B23" s="40"/>
      <c r="C23" s="40"/>
      <c r="D23" s="81" t="s">
        <v>341</v>
      </c>
      <c r="E23" s="83" t="s">
        <v>11</v>
      </c>
      <c r="F23" s="40">
        <v>2.3298000000000001</v>
      </c>
      <c r="G23" s="45">
        <f t="shared" si="0"/>
        <v>16</v>
      </c>
      <c r="H23" s="40">
        <v>2</v>
      </c>
      <c r="I23" s="40"/>
      <c r="J23" s="40"/>
      <c r="K23" s="81" t="s">
        <v>341</v>
      </c>
      <c r="L23" s="83" t="s">
        <v>11</v>
      </c>
      <c r="M23" s="40">
        <v>2.3298000000000001</v>
      </c>
      <c r="N23" s="7">
        <v>13</v>
      </c>
    </row>
    <row r="24" spans="1:14" ht="21" x14ac:dyDescent="0.2">
      <c r="A24" s="40">
        <v>2</v>
      </c>
      <c r="B24" s="40"/>
      <c r="C24" s="40"/>
      <c r="D24" s="82" t="s">
        <v>379</v>
      </c>
      <c r="E24" s="83" t="s">
        <v>20</v>
      </c>
      <c r="F24" s="40">
        <v>2.3388</v>
      </c>
      <c r="G24" s="45">
        <f t="shared" si="0"/>
        <v>17</v>
      </c>
      <c r="H24" s="40">
        <v>2</v>
      </c>
      <c r="I24" s="40"/>
      <c r="J24" s="40"/>
      <c r="K24" s="82" t="s">
        <v>379</v>
      </c>
      <c r="L24" s="83" t="s">
        <v>20</v>
      </c>
      <c r="M24" s="40">
        <v>2.3388</v>
      </c>
      <c r="N24" s="7">
        <v>12</v>
      </c>
    </row>
    <row r="25" spans="1:14" ht="21" x14ac:dyDescent="0.25">
      <c r="A25" s="40">
        <v>1</v>
      </c>
      <c r="B25" s="40"/>
      <c r="C25" s="40"/>
      <c r="D25" s="80" t="s">
        <v>359</v>
      </c>
      <c r="E25" s="83" t="s">
        <v>16</v>
      </c>
      <c r="F25" s="40">
        <v>2.3513999999999999</v>
      </c>
      <c r="G25" s="45">
        <f t="shared" si="0"/>
        <v>18</v>
      </c>
      <c r="H25" s="40">
        <v>1</v>
      </c>
      <c r="I25" s="40"/>
      <c r="J25" s="40"/>
      <c r="K25" s="80" t="s">
        <v>359</v>
      </c>
      <c r="L25" s="83" t="s">
        <v>16</v>
      </c>
      <c r="M25" s="40">
        <v>2.3513999999999999</v>
      </c>
      <c r="N25" s="7">
        <v>11</v>
      </c>
    </row>
    <row r="26" spans="1:14" ht="21" x14ac:dyDescent="0.25">
      <c r="A26" s="40">
        <v>2</v>
      </c>
      <c r="B26" s="40"/>
      <c r="C26" s="40"/>
      <c r="D26" s="81" t="s">
        <v>363</v>
      </c>
      <c r="E26" s="83" t="s">
        <v>32</v>
      </c>
      <c r="F26" s="40">
        <v>2.3715999999999999</v>
      </c>
      <c r="G26" s="45">
        <f t="shared" si="0"/>
        <v>19</v>
      </c>
      <c r="H26" s="40">
        <v>2</v>
      </c>
      <c r="I26" s="40"/>
      <c r="J26" s="40"/>
      <c r="K26" s="81" t="s">
        <v>363</v>
      </c>
      <c r="L26" s="83" t="s">
        <v>32</v>
      </c>
      <c r="M26" s="40">
        <v>2.3715999999999999</v>
      </c>
      <c r="N26" s="7">
        <v>10</v>
      </c>
    </row>
    <row r="27" spans="1:14" ht="21" x14ac:dyDescent="0.25">
      <c r="A27" s="40">
        <v>2</v>
      </c>
      <c r="B27" s="40"/>
      <c r="C27" s="40"/>
      <c r="D27" s="80" t="s">
        <v>370</v>
      </c>
      <c r="E27" s="83" t="s">
        <v>16</v>
      </c>
      <c r="F27" s="40">
        <v>2.3797000000000001</v>
      </c>
      <c r="G27" s="45">
        <f t="shared" si="0"/>
        <v>20</v>
      </c>
      <c r="H27" s="40">
        <v>2</v>
      </c>
      <c r="I27" s="40"/>
      <c r="J27" s="40"/>
      <c r="K27" s="80" t="s">
        <v>370</v>
      </c>
      <c r="L27" s="83" t="s">
        <v>16</v>
      </c>
      <c r="M27" s="40">
        <v>2.3797000000000001</v>
      </c>
      <c r="N27" s="7">
        <v>9</v>
      </c>
    </row>
    <row r="28" spans="1:14" ht="21" x14ac:dyDescent="0.25">
      <c r="A28" s="40">
        <v>2</v>
      </c>
      <c r="B28" s="40"/>
      <c r="C28" s="40"/>
      <c r="D28" s="81" t="s">
        <v>373</v>
      </c>
      <c r="E28" s="83" t="s">
        <v>28</v>
      </c>
      <c r="F28" s="40">
        <v>2.391</v>
      </c>
      <c r="G28" s="45">
        <f t="shared" si="0"/>
        <v>21</v>
      </c>
      <c r="H28" s="40">
        <v>2</v>
      </c>
      <c r="I28" s="40"/>
      <c r="J28" s="40"/>
      <c r="K28" s="81" t="s">
        <v>373</v>
      </c>
      <c r="L28" s="83" t="s">
        <v>28</v>
      </c>
      <c r="M28" s="40">
        <v>2.391</v>
      </c>
      <c r="N28" s="7">
        <v>8</v>
      </c>
    </row>
    <row r="29" spans="1:14" ht="21" x14ac:dyDescent="0.25">
      <c r="A29" s="40">
        <v>1</v>
      </c>
      <c r="B29" s="40"/>
      <c r="C29" s="40"/>
      <c r="D29" s="81" t="s">
        <v>471</v>
      </c>
      <c r="E29" s="83" t="s">
        <v>27</v>
      </c>
      <c r="F29" s="40">
        <v>2.4085999999999999</v>
      </c>
      <c r="G29" s="45">
        <f t="shared" si="0"/>
        <v>22</v>
      </c>
      <c r="H29" s="40">
        <v>1</v>
      </c>
      <c r="I29" s="40"/>
      <c r="J29" s="40"/>
      <c r="K29" s="81" t="s">
        <v>471</v>
      </c>
      <c r="L29" s="83" t="s">
        <v>27</v>
      </c>
      <c r="M29" s="40">
        <v>2.4085999999999999</v>
      </c>
      <c r="N29" s="7">
        <v>7</v>
      </c>
    </row>
    <row r="30" spans="1:14" ht="21" x14ac:dyDescent="0.25">
      <c r="A30" s="40">
        <v>1</v>
      </c>
      <c r="B30" s="40"/>
      <c r="C30" s="40"/>
      <c r="D30" s="81" t="s">
        <v>366</v>
      </c>
      <c r="E30" s="83" t="s">
        <v>15</v>
      </c>
      <c r="F30" s="40">
        <v>2.4154</v>
      </c>
      <c r="G30" s="45">
        <f t="shared" si="0"/>
        <v>23</v>
      </c>
      <c r="H30" s="40">
        <v>1</v>
      </c>
      <c r="I30" s="40"/>
      <c r="J30" s="40"/>
      <c r="K30" s="81" t="s">
        <v>366</v>
      </c>
      <c r="L30" s="83" t="s">
        <v>15</v>
      </c>
      <c r="M30" s="40">
        <v>2.4154</v>
      </c>
      <c r="N30" s="7">
        <v>6</v>
      </c>
    </row>
    <row r="31" spans="1:14" ht="21" x14ac:dyDescent="0.25">
      <c r="A31" s="40">
        <v>2</v>
      </c>
      <c r="B31" s="40"/>
      <c r="C31" s="40"/>
      <c r="D31" s="81" t="s">
        <v>372</v>
      </c>
      <c r="E31" s="83" t="s">
        <v>23</v>
      </c>
      <c r="F31" s="40">
        <v>2.4285999999999999</v>
      </c>
      <c r="G31" s="45">
        <f t="shared" si="0"/>
        <v>24</v>
      </c>
      <c r="H31" s="40">
        <v>2</v>
      </c>
      <c r="I31" s="40"/>
      <c r="J31" s="40"/>
      <c r="K31" s="81" t="s">
        <v>372</v>
      </c>
      <c r="L31" s="83" t="s">
        <v>23</v>
      </c>
      <c r="M31" s="40">
        <v>2.4285999999999999</v>
      </c>
      <c r="N31" s="7">
        <v>5</v>
      </c>
    </row>
    <row r="32" spans="1:14" ht="21" x14ac:dyDescent="0.25">
      <c r="A32" s="40">
        <v>1</v>
      </c>
      <c r="B32" s="40"/>
      <c r="C32" s="40"/>
      <c r="D32" s="81" t="s">
        <v>362</v>
      </c>
      <c r="E32" s="83" t="s">
        <v>19</v>
      </c>
      <c r="F32" s="40">
        <v>2.5009999999999999</v>
      </c>
      <c r="G32" s="45">
        <f t="shared" si="0"/>
        <v>25</v>
      </c>
      <c r="H32" s="40">
        <v>1</v>
      </c>
      <c r="I32" s="40"/>
      <c r="J32" s="40"/>
      <c r="K32" s="81" t="s">
        <v>362</v>
      </c>
      <c r="L32" s="83" t="s">
        <v>19</v>
      </c>
      <c r="M32" s="40">
        <v>2.5009999999999999</v>
      </c>
      <c r="N32" s="7">
        <v>4</v>
      </c>
    </row>
    <row r="33" spans="1:14" ht="21" x14ac:dyDescent="0.2">
      <c r="A33" s="40">
        <v>1</v>
      </c>
      <c r="B33" s="40"/>
      <c r="C33" s="40"/>
      <c r="D33" s="82" t="s">
        <v>367</v>
      </c>
      <c r="E33" s="83" t="s">
        <v>20</v>
      </c>
      <c r="F33" s="40">
        <v>2.5150000000000001</v>
      </c>
      <c r="G33" s="45">
        <f t="shared" si="0"/>
        <v>26</v>
      </c>
      <c r="H33" s="40">
        <v>1</v>
      </c>
      <c r="I33" s="40"/>
      <c r="J33" s="40"/>
      <c r="K33" s="82" t="s">
        <v>367</v>
      </c>
      <c r="L33" s="83" t="s">
        <v>20</v>
      </c>
      <c r="M33" s="40">
        <v>2.5150000000000001</v>
      </c>
      <c r="N33" s="7">
        <v>3</v>
      </c>
    </row>
    <row r="34" spans="1:14" ht="21" x14ac:dyDescent="0.25">
      <c r="A34" s="40">
        <v>2</v>
      </c>
      <c r="B34" s="40"/>
      <c r="C34" s="40"/>
      <c r="D34" s="81" t="s">
        <v>378</v>
      </c>
      <c r="E34" s="83" t="s">
        <v>15</v>
      </c>
      <c r="F34" s="40">
        <v>2.5236999999999998</v>
      </c>
      <c r="G34" s="45">
        <f t="shared" si="0"/>
        <v>27</v>
      </c>
      <c r="H34" s="40">
        <v>2</v>
      </c>
      <c r="I34" s="40"/>
      <c r="J34" s="40"/>
      <c r="K34" s="81" t="s">
        <v>378</v>
      </c>
      <c r="L34" s="83" t="s">
        <v>15</v>
      </c>
      <c r="M34" s="40">
        <v>2.5236999999999998</v>
      </c>
      <c r="N34" s="7">
        <v>2</v>
      </c>
    </row>
    <row r="35" spans="1:14" ht="21" x14ac:dyDescent="0.25">
      <c r="A35" s="40">
        <v>1</v>
      </c>
      <c r="B35" s="40"/>
      <c r="C35" s="40"/>
      <c r="D35" s="81" t="s">
        <v>361</v>
      </c>
      <c r="E35" s="83" t="s">
        <v>28</v>
      </c>
      <c r="F35" s="40">
        <v>2.5849000000000002</v>
      </c>
      <c r="G35" s="45">
        <f t="shared" si="0"/>
        <v>28</v>
      </c>
      <c r="H35" s="40">
        <v>1</v>
      </c>
      <c r="I35" s="40"/>
      <c r="J35" s="40"/>
      <c r="K35" s="81" t="s">
        <v>361</v>
      </c>
      <c r="L35" s="83" t="s">
        <v>28</v>
      </c>
      <c r="M35" s="40">
        <v>2.5849000000000002</v>
      </c>
      <c r="N35" s="7">
        <v>1</v>
      </c>
    </row>
    <row r="37" spans="1:14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</row>
    <row r="38" spans="1:14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</row>
    <row r="39" spans="1:14" ht="16" customHeight="1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</row>
    <row r="41" spans="1:1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</row>
    <row r="42" spans="1:1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</row>
    <row r="43" spans="1:1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</row>
    <row r="45" spans="1:14" x14ac:dyDescent="0.2">
      <c r="H45" s="194" t="s">
        <v>123</v>
      </c>
      <c r="I45" s="194"/>
      <c r="J45" s="194"/>
      <c r="K45" s="194"/>
      <c r="L45" s="194"/>
      <c r="M45" s="194"/>
      <c r="N45" s="194"/>
    </row>
    <row r="46" spans="1:14" x14ac:dyDescent="0.2">
      <c r="H46" s="194"/>
      <c r="I46" s="194"/>
      <c r="J46" s="194"/>
      <c r="K46" s="194"/>
      <c r="L46" s="194"/>
      <c r="M46" s="194"/>
      <c r="N46" s="194"/>
    </row>
    <row r="47" spans="1:14" x14ac:dyDescent="0.2">
      <c r="H47" s="194"/>
      <c r="I47" s="194"/>
      <c r="J47" s="194"/>
      <c r="K47" s="194"/>
      <c r="L47" s="194"/>
      <c r="M47" s="194"/>
      <c r="N47" s="194"/>
    </row>
  </sheetData>
  <autoFilter ref="A7:F7">
    <sortState ref="A8:F35">
      <sortCondition ref="F7"/>
    </sortState>
  </autoFilter>
  <sortState ref="K8:M15">
    <sortCondition ref="M8:M15"/>
  </sortState>
  <mergeCells count="9">
    <mergeCell ref="A41:F43"/>
    <mergeCell ref="H41:N43"/>
    <mergeCell ref="H45:N47"/>
    <mergeCell ref="A1:N3"/>
    <mergeCell ref="A4:N5"/>
    <mergeCell ref="A6:F6"/>
    <mergeCell ref="H6:N6"/>
    <mergeCell ref="A37:F39"/>
    <mergeCell ref="H37:N39"/>
  </mergeCells>
  <pageMargins left="0.25" right="0.25" top="0.75" bottom="0.75" header="0.3" footer="0.3"/>
  <pageSetup paperSize="9"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3"/>
  <sheetViews>
    <sheetView topLeftCell="F4" workbookViewId="0">
      <selection activeCell="H6" sqref="H6:P21"/>
    </sheetView>
  </sheetViews>
  <sheetFormatPr baseColWidth="10" defaultColWidth="11" defaultRowHeight="16" x14ac:dyDescent="0.2"/>
  <cols>
    <col min="3" max="6" width="26" customWidth="1"/>
    <col min="11" max="11" width="13" customWidth="1"/>
    <col min="12" max="12" width="32.33203125" customWidth="1"/>
    <col min="14" max="14" width="13.6640625" customWidth="1"/>
  </cols>
  <sheetData>
    <row r="1" spans="1:17" ht="16" customHeight="1" x14ac:dyDescent="0.2">
      <c r="A1" s="198" t="s">
        <v>140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7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7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7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7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7" ht="18.75" x14ac:dyDescent="0.25">
      <c r="A6" s="200" t="s">
        <v>124</v>
      </c>
      <c r="B6" s="200"/>
      <c r="C6" s="200"/>
      <c r="D6" s="200"/>
      <c r="E6" s="200"/>
      <c r="F6" s="200"/>
      <c r="G6" s="200"/>
      <c r="H6" s="46"/>
      <c r="I6" s="200" t="s">
        <v>118</v>
      </c>
      <c r="J6" s="200"/>
      <c r="K6" s="200"/>
      <c r="L6" s="200"/>
      <c r="M6" s="200"/>
      <c r="N6" s="200"/>
      <c r="O6" s="200"/>
      <c r="P6" s="200"/>
    </row>
    <row r="7" spans="1:17" x14ac:dyDescent="0.2">
      <c r="A7" s="2" t="s">
        <v>114</v>
      </c>
      <c r="B7" s="39" t="s">
        <v>6</v>
      </c>
      <c r="C7" s="2" t="s">
        <v>131</v>
      </c>
      <c r="D7" s="2" t="s">
        <v>132</v>
      </c>
      <c r="E7" s="2" t="s">
        <v>133</v>
      </c>
      <c r="F7" s="2" t="s">
        <v>134</v>
      </c>
      <c r="G7" s="44" t="s">
        <v>117</v>
      </c>
      <c r="H7" s="47" t="s">
        <v>136</v>
      </c>
      <c r="I7" s="2" t="s">
        <v>114</v>
      </c>
      <c r="J7" s="39" t="s">
        <v>6</v>
      </c>
      <c r="K7" s="2" t="s">
        <v>131</v>
      </c>
      <c r="L7" s="2" t="s">
        <v>132</v>
      </c>
      <c r="M7" s="2" t="s">
        <v>133</v>
      </c>
      <c r="N7" s="2" t="s">
        <v>134</v>
      </c>
      <c r="O7" s="44" t="s">
        <v>117</v>
      </c>
      <c r="P7" s="2" t="s">
        <v>2</v>
      </c>
    </row>
    <row r="8" spans="1:17" ht="21" x14ac:dyDescent="0.25">
      <c r="A8" s="40"/>
      <c r="B8" s="91" t="s">
        <v>11</v>
      </c>
      <c r="C8" s="92" t="s">
        <v>301</v>
      </c>
      <c r="D8" s="92" t="s">
        <v>315</v>
      </c>
      <c r="E8" s="92" t="s">
        <v>390</v>
      </c>
      <c r="F8" s="92" t="s">
        <v>331</v>
      </c>
      <c r="G8" s="89">
        <v>50.69</v>
      </c>
      <c r="H8" s="48">
        <v>1</v>
      </c>
      <c r="I8" s="40"/>
      <c r="J8" s="91" t="s">
        <v>7</v>
      </c>
      <c r="K8" s="92" t="s">
        <v>391</v>
      </c>
      <c r="L8" s="92" t="s">
        <v>392</v>
      </c>
      <c r="M8" s="92" t="s">
        <v>393</v>
      </c>
      <c r="N8" s="92" t="s">
        <v>394</v>
      </c>
      <c r="O8" s="40">
        <v>49.98</v>
      </c>
      <c r="P8" s="72">
        <v>56</v>
      </c>
    </row>
    <row r="9" spans="1:17" ht="21" x14ac:dyDescent="0.25">
      <c r="A9" s="40"/>
      <c r="B9" s="91" t="s">
        <v>7</v>
      </c>
      <c r="C9" s="92" t="s">
        <v>391</v>
      </c>
      <c r="D9" s="92" t="s">
        <v>392</v>
      </c>
      <c r="E9" s="92" t="s">
        <v>393</v>
      </c>
      <c r="F9" s="92" t="s">
        <v>394</v>
      </c>
      <c r="G9" s="89">
        <v>50.75</v>
      </c>
      <c r="H9" s="48">
        <v>2</v>
      </c>
      <c r="I9" s="40"/>
      <c r="J9" s="91" t="s">
        <v>23</v>
      </c>
      <c r="K9" s="92" t="s">
        <v>372</v>
      </c>
      <c r="L9" s="92" t="s">
        <v>310</v>
      </c>
      <c r="M9" s="92" t="s">
        <v>296</v>
      </c>
      <c r="N9" s="92" t="s">
        <v>360</v>
      </c>
      <c r="O9" s="40">
        <v>51.56</v>
      </c>
      <c r="P9" s="72">
        <v>54</v>
      </c>
    </row>
    <row r="10" spans="1:17" ht="21" x14ac:dyDescent="0.25">
      <c r="A10" s="40"/>
      <c r="B10" s="91" t="s">
        <v>27</v>
      </c>
      <c r="C10" s="92" t="s">
        <v>380</v>
      </c>
      <c r="D10" s="92" t="s">
        <v>344</v>
      </c>
      <c r="E10" s="92" t="s">
        <v>319</v>
      </c>
      <c r="F10" s="92" t="s">
        <v>305</v>
      </c>
      <c r="G10" s="89">
        <v>51.96</v>
      </c>
      <c r="H10" s="48">
        <v>3</v>
      </c>
      <c r="I10" s="40"/>
      <c r="J10" s="91" t="s">
        <v>8</v>
      </c>
      <c r="K10" s="92" t="s">
        <v>300</v>
      </c>
      <c r="L10" s="92" t="s">
        <v>321</v>
      </c>
      <c r="M10" s="92" t="s">
        <v>314</v>
      </c>
      <c r="N10" s="92" t="s">
        <v>364</v>
      </c>
      <c r="O10" s="40">
        <v>51.77</v>
      </c>
      <c r="P10" s="72">
        <v>52</v>
      </c>
    </row>
    <row r="11" spans="1:17" ht="21" x14ac:dyDescent="0.25">
      <c r="A11" s="40"/>
      <c r="B11" s="91" t="s">
        <v>23</v>
      </c>
      <c r="C11" s="92" t="s">
        <v>372</v>
      </c>
      <c r="D11" s="92" t="s">
        <v>310</v>
      </c>
      <c r="E11" s="92" t="s">
        <v>296</v>
      </c>
      <c r="F11" s="92" t="s">
        <v>360</v>
      </c>
      <c r="G11" s="89">
        <v>52.49</v>
      </c>
      <c r="H11" s="48">
        <v>4</v>
      </c>
      <c r="I11" s="40"/>
      <c r="J11" s="91" t="s">
        <v>27</v>
      </c>
      <c r="K11" s="92" t="s">
        <v>380</v>
      </c>
      <c r="L11" s="92" t="s">
        <v>344</v>
      </c>
      <c r="M11" s="92" t="s">
        <v>319</v>
      </c>
      <c r="N11" s="92" t="s">
        <v>305</v>
      </c>
      <c r="O11" s="40">
        <v>51.78</v>
      </c>
      <c r="P11" s="72">
        <v>50</v>
      </c>
    </row>
    <row r="12" spans="1:17" ht="21" x14ac:dyDescent="0.25">
      <c r="A12" s="40"/>
      <c r="B12" s="91" t="s">
        <v>8</v>
      </c>
      <c r="C12" s="92" t="s">
        <v>300</v>
      </c>
      <c r="D12" s="92" t="s">
        <v>321</v>
      </c>
      <c r="E12" s="92" t="s">
        <v>314</v>
      </c>
      <c r="F12" s="92" t="s">
        <v>364</v>
      </c>
      <c r="G12" s="94">
        <v>52.8</v>
      </c>
      <c r="H12" s="48">
        <v>5</v>
      </c>
      <c r="I12" s="40"/>
      <c r="J12" s="91" t="s">
        <v>11</v>
      </c>
      <c r="K12" s="92" t="s">
        <v>301</v>
      </c>
      <c r="L12" s="92" t="s">
        <v>315</v>
      </c>
      <c r="M12" s="92" t="s">
        <v>390</v>
      </c>
      <c r="N12" s="92" t="s">
        <v>331</v>
      </c>
      <c r="O12" s="40">
        <v>53.17</v>
      </c>
      <c r="P12" s="72">
        <v>48</v>
      </c>
    </row>
    <row r="13" spans="1:17" ht="21" x14ac:dyDescent="0.25">
      <c r="A13" s="40"/>
      <c r="B13" s="91" t="s">
        <v>32</v>
      </c>
      <c r="C13" s="92" t="s">
        <v>313</v>
      </c>
      <c r="D13" s="92" t="s">
        <v>339</v>
      </c>
      <c r="E13" s="92" t="s">
        <v>329</v>
      </c>
      <c r="F13" s="92" t="s">
        <v>299</v>
      </c>
      <c r="G13" s="89">
        <v>53.78</v>
      </c>
      <c r="H13" s="48">
        <v>6</v>
      </c>
      <c r="I13" s="40"/>
      <c r="J13" s="91" t="s">
        <v>32</v>
      </c>
      <c r="K13" s="92" t="s">
        <v>313</v>
      </c>
      <c r="L13" s="92" t="s">
        <v>339</v>
      </c>
      <c r="M13" s="92" t="s">
        <v>329</v>
      </c>
      <c r="N13" s="92" t="s">
        <v>299</v>
      </c>
      <c r="O13" s="40">
        <v>53.39</v>
      </c>
      <c r="P13" s="72">
        <v>46</v>
      </c>
    </row>
    <row r="14" spans="1:17" ht="21" x14ac:dyDescent="0.25">
      <c r="A14" s="40"/>
      <c r="B14" s="91" t="s">
        <v>16</v>
      </c>
      <c r="C14" s="90" t="s">
        <v>294</v>
      </c>
      <c r="D14" s="90" t="s">
        <v>383</v>
      </c>
      <c r="E14" s="90" t="s">
        <v>308</v>
      </c>
      <c r="F14" s="90" t="s">
        <v>384</v>
      </c>
      <c r="G14" s="89">
        <v>54.27</v>
      </c>
      <c r="H14" s="48">
        <v>7</v>
      </c>
      <c r="I14" s="40"/>
      <c r="J14" s="91" t="s">
        <v>20</v>
      </c>
      <c r="K14" s="93" t="s">
        <v>367</v>
      </c>
      <c r="L14" s="93" t="s">
        <v>379</v>
      </c>
      <c r="M14" s="93" t="s">
        <v>318</v>
      </c>
      <c r="N14" s="93" t="s">
        <v>304</v>
      </c>
      <c r="O14" s="40">
        <v>54.4</v>
      </c>
      <c r="P14" s="72">
        <v>44</v>
      </c>
    </row>
    <row r="15" spans="1:17" ht="21" x14ac:dyDescent="0.25">
      <c r="A15" s="40"/>
      <c r="B15" s="91" t="s">
        <v>20</v>
      </c>
      <c r="C15" s="93" t="s">
        <v>367</v>
      </c>
      <c r="D15" s="93" t="s">
        <v>379</v>
      </c>
      <c r="E15" s="93" t="s">
        <v>318</v>
      </c>
      <c r="F15" s="93" t="s">
        <v>304</v>
      </c>
      <c r="G15" s="89">
        <v>54.69</v>
      </c>
      <c r="H15" s="48">
        <v>8</v>
      </c>
      <c r="I15" s="40"/>
      <c r="J15" s="91" t="s">
        <v>16</v>
      </c>
      <c r="K15" s="90" t="s">
        <v>294</v>
      </c>
      <c r="L15" s="90" t="s">
        <v>383</v>
      </c>
      <c r="M15" s="90" t="s">
        <v>308</v>
      </c>
      <c r="N15" s="90" t="s">
        <v>384</v>
      </c>
      <c r="O15" s="40">
        <v>54.59</v>
      </c>
      <c r="P15" s="72">
        <v>42</v>
      </c>
    </row>
    <row r="16" spans="1:17" ht="21" x14ac:dyDescent="0.25">
      <c r="A16" s="40"/>
      <c r="B16" s="83" t="s">
        <v>31</v>
      </c>
      <c r="C16" s="80" t="s">
        <v>398</v>
      </c>
      <c r="D16" s="80" t="s">
        <v>381</v>
      </c>
      <c r="E16" s="80" t="s">
        <v>358</v>
      </c>
      <c r="F16" s="80" t="s">
        <v>399</v>
      </c>
      <c r="G16" s="40">
        <v>55.05</v>
      </c>
      <c r="H16" s="49">
        <v>9</v>
      </c>
      <c r="I16" s="40"/>
      <c r="J16" s="83" t="s">
        <v>31</v>
      </c>
      <c r="K16" s="80" t="s">
        <v>398</v>
      </c>
      <c r="L16" s="80" t="s">
        <v>381</v>
      </c>
      <c r="M16" s="80" t="s">
        <v>358</v>
      </c>
      <c r="N16" s="80" t="s">
        <v>399</v>
      </c>
      <c r="O16" s="40">
        <v>55.05</v>
      </c>
      <c r="P16" s="72">
        <v>40</v>
      </c>
      <c r="Q16" s="8"/>
    </row>
    <row r="17" spans="1:17" ht="21" x14ac:dyDescent="0.25">
      <c r="A17" s="40"/>
      <c r="B17" s="83" t="s">
        <v>24</v>
      </c>
      <c r="C17" s="80" t="s">
        <v>385</v>
      </c>
      <c r="D17" s="80" t="s">
        <v>347</v>
      </c>
      <c r="E17" s="80" t="s">
        <v>325</v>
      </c>
      <c r="F17" s="80" t="s">
        <v>386</v>
      </c>
      <c r="G17" s="40">
        <v>56.32</v>
      </c>
      <c r="H17" s="49">
        <v>10</v>
      </c>
      <c r="I17" s="40"/>
      <c r="J17" s="83" t="s">
        <v>24</v>
      </c>
      <c r="K17" s="80" t="s">
        <v>385</v>
      </c>
      <c r="L17" s="80" t="s">
        <v>347</v>
      </c>
      <c r="M17" s="80" t="s">
        <v>325</v>
      </c>
      <c r="N17" s="80" t="s">
        <v>386</v>
      </c>
      <c r="O17" s="40">
        <v>56.32</v>
      </c>
      <c r="P17" s="72">
        <v>38</v>
      </c>
      <c r="Q17" s="8"/>
    </row>
    <row r="18" spans="1:17" ht="21" x14ac:dyDescent="0.25">
      <c r="A18" s="40"/>
      <c r="B18" s="83" t="s">
        <v>15</v>
      </c>
      <c r="C18" s="81" t="s">
        <v>317</v>
      </c>
      <c r="D18" s="81" t="s">
        <v>395</v>
      </c>
      <c r="E18" s="81" t="s">
        <v>396</v>
      </c>
      <c r="F18" s="81" t="s">
        <v>397</v>
      </c>
      <c r="G18" s="40">
        <v>56.85</v>
      </c>
      <c r="H18" s="49">
        <v>11</v>
      </c>
      <c r="I18" s="40"/>
      <c r="J18" s="83" t="s">
        <v>15</v>
      </c>
      <c r="K18" s="81" t="s">
        <v>317</v>
      </c>
      <c r="L18" s="81" t="s">
        <v>395</v>
      </c>
      <c r="M18" s="81" t="s">
        <v>396</v>
      </c>
      <c r="N18" s="81" t="s">
        <v>397</v>
      </c>
      <c r="O18" s="40">
        <v>56.85</v>
      </c>
      <c r="P18" s="72">
        <v>36</v>
      </c>
      <c r="Q18" s="8"/>
    </row>
    <row r="19" spans="1:17" ht="21" x14ac:dyDescent="0.25">
      <c r="A19" s="40"/>
      <c r="B19" s="83" t="s">
        <v>28</v>
      </c>
      <c r="C19" s="81" t="s">
        <v>297</v>
      </c>
      <c r="D19" s="81" t="s">
        <v>373</v>
      </c>
      <c r="E19" s="81" t="s">
        <v>338</v>
      </c>
      <c r="F19" s="81" t="s">
        <v>361</v>
      </c>
      <c r="G19" s="40">
        <v>57.77</v>
      </c>
      <c r="H19" s="49">
        <v>12</v>
      </c>
      <c r="I19" s="40"/>
      <c r="J19" s="83" t="s">
        <v>28</v>
      </c>
      <c r="K19" s="81" t="s">
        <v>297</v>
      </c>
      <c r="L19" s="81" t="s">
        <v>373</v>
      </c>
      <c r="M19" s="81" t="s">
        <v>338</v>
      </c>
      <c r="N19" s="81" t="s">
        <v>361</v>
      </c>
      <c r="O19" s="40">
        <v>57.77</v>
      </c>
      <c r="P19" s="72">
        <v>34</v>
      </c>
      <c r="Q19" s="8"/>
    </row>
    <row r="20" spans="1:17" ht="21" x14ac:dyDescent="0.25">
      <c r="A20" s="40"/>
      <c r="B20" s="83" t="s">
        <v>12</v>
      </c>
      <c r="C20" s="80" t="s">
        <v>382</v>
      </c>
      <c r="D20" s="80" t="s">
        <v>345</v>
      </c>
      <c r="E20" s="81" t="s">
        <v>307</v>
      </c>
      <c r="F20" s="85" t="s">
        <v>323</v>
      </c>
      <c r="G20" s="40">
        <v>58.91</v>
      </c>
      <c r="H20" s="49">
        <v>13</v>
      </c>
      <c r="I20" s="40"/>
      <c r="J20" s="83" t="s">
        <v>12</v>
      </c>
      <c r="K20" s="80" t="s">
        <v>382</v>
      </c>
      <c r="L20" s="80" t="s">
        <v>345</v>
      </c>
      <c r="M20" s="81" t="s">
        <v>307</v>
      </c>
      <c r="N20" s="85" t="s">
        <v>323</v>
      </c>
      <c r="O20" s="40">
        <v>58.91</v>
      </c>
      <c r="P20" s="72">
        <v>32</v>
      </c>
      <c r="Q20" s="8"/>
    </row>
    <row r="21" spans="1:17" ht="21" x14ac:dyDescent="0.25">
      <c r="A21" s="40"/>
      <c r="B21" s="83" t="s">
        <v>19</v>
      </c>
      <c r="C21" s="81" t="s">
        <v>350</v>
      </c>
      <c r="D21" s="81" t="s">
        <v>387</v>
      </c>
      <c r="E21" s="81" t="s">
        <v>388</v>
      </c>
      <c r="F21" s="81" t="s">
        <v>389</v>
      </c>
      <c r="G21" s="132" t="s">
        <v>870</v>
      </c>
      <c r="H21" s="49">
        <v>14</v>
      </c>
      <c r="I21" s="40"/>
      <c r="J21" s="83" t="s">
        <v>19</v>
      </c>
      <c r="K21" s="81" t="s">
        <v>350</v>
      </c>
      <c r="L21" s="81" t="s">
        <v>387</v>
      </c>
      <c r="M21" s="81" t="s">
        <v>388</v>
      </c>
      <c r="N21" s="81" t="s">
        <v>389</v>
      </c>
      <c r="O21" s="132" t="s">
        <v>870</v>
      </c>
      <c r="P21" s="72">
        <v>30</v>
      </c>
      <c r="Q21" s="8"/>
    </row>
    <row r="22" spans="1:17" x14ac:dyDescent="0.2">
      <c r="H22" s="48"/>
    </row>
    <row r="23" spans="1:17" ht="16" customHeight="1" x14ac:dyDescent="0.2">
      <c r="A23" s="211" t="s">
        <v>119</v>
      </c>
      <c r="B23" s="212"/>
      <c r="C23" s="212"/>
      <c r="D23" s="212"/>
      <c r="E23" s="212"/>
      <c r="F23" s="212"/>
      <c r="G23" s="213"/>
      <c r="I23" s="194" t="s">
        <v>137</v>
      </c>
      <c r="J23" s="194"/>
      <c r="K23" s="194"/>
      <c r="L23" s="194"/>
      <c r="M23" s="194"/>
      <c r="N23" s="194"/>
      <c r="O23" s="194"/>
      <c r="P23" s="194"/>
    </row>
    <row r="24" spans="1:17" ht="16" customHeight="1" x14ac:dyDescent="0.2">
      <c r="A24" s="214"/>
      <c r="B24" s="215"/>
      <c r="C24" s="215"/>
      <c r="D24" s="215"/>
      <c r="E24" s="215"/>
      <c r="F24" s="215"/>
      <c r="G24" s="216"/>
      <c r="I24" s="194"/>
      <c r="J24" s="194"/>
      <c r="K24" s="194"/>
      <c r="L24" s="194"/>
      <c r="M24" s="194"/>
      <c r="N24" s="194"/>
      <c r="O24" s="194"/>
      <c r="P24" s="194"/>
    </row>
    <row r="25" spans="1:17" ht="16" customHeight="1" x14ac:dyDescent="0.2">
      <c r="A25" s="217"/>
      <c r="B25" s="218"/>
      <c r="C25" s="218"/>
      <c r="D25" s="218"/>
      <c r="E25" s="218"/>
      <c r="F25" s="218"/>
      <c r="G25" s="219"/>
      <c r="I25" s="194"/>
      <c r="J25" s="194"/>
      <c r="K25" s="194"/>
      <c r="L25" s="194"/>
      <c r="M25" s="194"/>
      <c r="N25" s="194"/>
      <c r="O25" s="194"/>
      <c r="P25" s="194"/>
    </row>
    <row r="27" spans="1:17" x14ac:dyDescent="0.2">
      <c r="A27" s="201" t="s">
        <v>120</v>
      </c>
      <c r="B27" s="202"/>
      <c r="C27" s="202"/>
      <c r="D27" s="202"/>
      <c r="E27" s="202"/>
      <c r="F27" s="202"/>
      <c r="G27" s="203"/>
      <c r="I27" s="194" t="s">
        <v>122</v>
      </c>
      <c r="J27" s="194"/>
      <c r="K27" s="194"/>
      <c r="L27" s="194"/>
      <c r="M27" s="194"/>
      <c r="N27" s="194"/>
      <c r="O27" s="194"/>
      <c r="P27" s="194"/>
    </row>
    <row r="28" spans="1:17" x14ac:dyDescent="0.2">
      <c r="A28" s="204"/>
      <c r="B28" s="205"/>
      <c r="C28" s="205"/>
      <c r="D28" s="205"/>
      <c r="E28" s="205"/>
      <c r="F28" s="205"/>
      <c r="G28" s="206"/>
      <c r="I28" s="194"/>
      <c r="J28" s="194"/>
      <c r="K28" s="194"/>
      <c r="L28" s="194"/>
      <c r="M28" s="194"/>
      <c r="N28" s="194"/>
      <c r="O28" s="194"/>
      <c r="P28" s="194"/>
    </row>
    <row r="29" spans="1:17" x14ac:dyDescent="0.2">
      <c r="A29" s="207"/>
      <c r="B29" s="208"/>
      <c r="C29" s="208"/>
      <c r="D29" s="208"/>
      <c r="E29" s="208"/>
      <c r="F29" s="208"/>
      <c r="G29" s="209"/>
      <c r="I29" s="194"/>
      <c r="J29" s="194"/>
      <c r="K29" s="194"/>
      <c r="L29" s="194"/>
      <c r="M29" s="194"/>
      <c r="N29" s="194"/>
      <c r="O29" s="194"/>
      <c r="P29" s="194"/>
    </row>
    <row r="31" spans="1:17" x14ac:dyDescent="0.2">
      <c r="I31" s="194" t="s">
        <v>138</v>
      </c>
      <c r="J31" s="194"/>
      <c r="K31" s="194"/>
      <c r="L31" s="194"/>
      <c r="M31" s="194"/>
      <c r="N31" s="194"/>
      <c r="O31" s="194"/>
      <c r="P31" s="194"/>
    </row>
    <row r="32" spans="1:17" x14ac:dyDescent="0.2">
      <c r="I32" s="194"/>
      <c r="J32" s="194"/>
      <c r="K32" s="194"/>
      <c r="L32" s="194"/>
      <c r="M32" s="194"/>
      <c r="N32" s="194"/>
      <c r="O32" s="194"/>
      <c r="P32" s="194"/>
    </row>
    <row r="33" spans="9:16" x14ac:dyDescent="0.2">
      <c r="I33" s="194"/>
      <c r="J33" s="194"/>
      <c r="K33" s="194"/>
      <c r="L33" s="194"/>
      <c r="M33" s="194"/>
      <c r="N33" s="194"/>
      <c r="O33" s="194"/>
      <c r="P33" s="194"/>
    </row>
  </sheetData>
  <autoFilter ref="A7:G7">
    <sortState ref="A8:G21">
      <sortCondition ref="G7"/>
    </sortState>
  </autoFilter>
  <sortState ref="J8:O15">
    <sortCondition ref="O8:O15"/>
  </sortState>
  <mergeCells count="9">
    <mergeCell ref="A27:G29"/>
    <mergeCell ref="I27:P29"/>
    <mergeCell ref="I31:P33"/>
    <mergeCell ref="A1:P3"/>
    <mergeCell ref="A4:P5"/>
    <mergeCell ref="A6:G6"/>
    <mergeCell ref="I6:P6"/>
    <mergeCell ref="A23:G25"/>
    <mergeCell ref="I23:P25"/>
  </mergeCells>
  <pageMargins left="0.25" right="0.25" top="0.75" bottom="0.75" header="0.3" footer="0.3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3"/>
  <sheetViews>
    <sheetView topLeftCell="E1" zoomScale="70" zoomScaleNormal="70" workbookViewId="0">
      <selection activeCell="K8" sqref="K8"/>
    </sheetView>
  </sheetViews>
  <sheetFormatPr baseColWidth="10" defaultColWidth="11" defaultRowHeight="16" x14ac:dyDescent="0.2"/>
  <cols>
    <col min="3" max="6" width="26" customWidth="1"/>
    <col min="10" max="10" width="7.6640625" customWidth="1"/>
    <col min="11" max="11" width="23.5" bestFit="1" customWidth="1"/>
    <col min="12" max="12" width="32.33203125" customWidth="1"/>
    <col min="13" max="13" width="21.6640625" bestFit="1" customWidth="1"/>
    <col min="14" max="14" width="20.1640625" bestFit="1" customWidth="1"/>
  </cols>
  <sheetData>
    <row r="1" spans="1:17" ht="16" customHeight="1" x14ac:dyDescent="0.2">
      <c r="A1" s="198" t="s">
        <v>141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7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7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7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7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7" ht="18.75" x14ac:dyDescent="0.25">
      <c r="A6" s="200" t="s">
        <v>124</v>
      </c>
      <c r="B6" s="200"/>
      <c r="C6" s="200"/>
      <c r="D6" s="200"/>
      <c r="E6" s="200"/>
      <c r="F6" s="200"/>
      <c r="G6" s="200"/>
      <c r="H6" s="46"/>
      <c r="I6" s="200" t="s">
        <v>118</v>
      </c>
      <c r="J6" s="200"/>
      <c r="K6" s="200"/>
      <c r="L6" s="200"/>
      <c r="M6" s="200"/>
      <c r="N6" s="200"/>
      <c r="O6" s="200"/>
      <c r="P6" s="200"/>
    </row>
    <row r="7" spans="1:17" x14ac:dyDescent="0.2">
      <c r="A7" s="2" t="s">
        <v>114</v>
      </c>
      <c r="B7" s="39" t="s">
        <v>6</v>
      </c>
      <c r="C7" s="2" t="s">
        <v>131</v>
      </c>
      <c r="D7" s="2" t="s">
        <v>132</v>
      </c>
      <c r="E7" s="2" t="s">
        <v>133</v>
      </c>
      <c r="F7" s="2" t="s">
        <v>134</v>
      </c>
      <c r="G7" s="44" t="s">
        <v>117</v>
      </c>
      <c r="H7" s="47" t="s">
        <v>136</v>
      </c>
      <c r="I7" s="2" t="s">
        <v>114</v>
      </c>
      <c r="J7" s="39" t="s">
        <v>6</v>
      </c>
      <c r="K7" s="2" t="s">
        <v>131</v>
      </c>
      <c r="L7" s="2" t="s">
        <v>132</v>
      </c>
      <c r="M7" s="2" t="s">
        <v>133</v>
      </c>
      <c r="N7" s="2" t="s">
        <v>134</v>
      </c>
      <c r="O7" s="44" t="s">
        <v>117</v>
      </c>
      <c r="P7" s="2" t="s">
        <v>2</v>
      </c>
    </row>
    <row r="8" spans="1:17" ht="21" x14ac:dyDescent="0.25">
      <c r="A8" s="89"/>
      <c r="B8" s="91" t="s">
        <v>7</v>
      </c>
      <c r="C8" s="92" t="s">
        <v>302</v>
      </c>
      <c r="D8" s="92" t="s">
        <v>316</v>
      </c>
      <c r="E8" s="92" t="s">
        <v>332</v>
      </c>
      <c r="F8" s="92" t="s">
        <v>392</v>
      </c>
      <c r="G8" s="89" t="s">
        <v>849</v>
      </c>
      <c r="H8" s="49">
        <v>1</v>
      </c>
      <c r="I8" s="40"/>
      <c r="J8" s="91" t="s">
        <v>7</v>
      </c>
      <c r="K8" s="92" t="s">
        <v>302</v>
      </c>
      <c r="L8" s="92" t="s">
        <v>316</v>
      </c>
      <c r="M8" s="92" t="s">
        <v>332</v>
      </c>
      <c r="N8" s="92" t="s">
        <v>392</v>
      </c>
      <c r="O8" s="40" t="s">
        <v>915</v>
      </c>
      <c r="P8" s="72">
        <v>56</v>
      </c>
    </row>
    <row r="9" spans="1:17" ht="42" x14ac:dyDescent="0.25">
      <c r="A9" s="89"/>
      <c r="B9" s="91" t="s">
        <v>24</v>
      </c>
      <c r="C9" s="90" t="s">
        <v>295</v>
      </c>
      <c r="D9" s="90" t="s">
        <v>309</v>
      </c>
      <c r="E9" s="90" t="s">
        <v>371</v>
      </c>
      <c r="F9" s="90" t="s">
        <v>336</v>
      </c>
      <c r="G9" s="89" t="s">
        <v>848</v>
      </c>
      <c r="H9" s="48">
        <v>2</v>
      </c>
      <c r="I9" s="40"/>
      <c r="J9" s="91" t="s">
        <v>24</v>
      </c>
      <c r="K9" s="90" t="s">
        <v>295</v>
      </c>
      <c r="L9" s="90" t="s">
        <v>309</v>
      </c>
      <c r="M9" s="90" t="s">
        <v>371</v>
      </c>
      <c r="N9" s="90" t="s">
        <v>336</v>
      </c>
      <c r="O9" s="40" t="s">
        <v>916</v>
      </c>
      <c r="P9" s="72">
        <v>54</v>
      </c>
    </row>
    <row r="10" spans="1:17" ht="21" x14ac:dyDescent="0.25">
      <c r="A10" s="89"/>
      <c r="B10" s="91" t="s">
        <v>31</v>
      </c>
      <c r="C10" s="90" t="s">
        <v>322</v>
      </c>
      <c r="D10" s="90" t="s">
        <v>333</v>
      </c>
      <c r="E10" s="90" t="s">
        <v>320</v>
      </c>
      <c r="F10" s="90" t="s">
        <v>306</v>
      </c>
      <c r="G10" s="89" t="s">
        <v>853</v>
      </c>
      <c r="H10" s="49">
        <v>3</v>
      </c>
      <c r="I10" s="40"/>
      <c r="J10" s="91" t="s">
        <v>31</v>
      </c>
      <c r="K10" s="90" t="s">
        <v>322</v>
      </c>
      <c r="L10" s="90" t="s">
        <v>333</v>
      </c>
      <c r="M10" s="90" t="s">
        <v>320</v>
      </c>
      <c r="N10" s="90" t="s">
        <v>306</v>
      </c>
      <c r="O10" s="40" t="s">
        <v>917</v>
      </c>
      <c r="P10" s="72">
        <v>52</v>
      </c>
    </row>
    <row r="11" spans="1:17" ht="21" x14ac:dyDescent="0.25">
      <c r="A11" s="89"/>
      <c r="B11" s="91" t="s">
        <v>12</v>
      </c>
      <c r="C11" s="92" t="s">
        <v>293</v>
      </c>
      <c r="D11" s="92" t="s">
        <v>369</v>
      </c>
      <c r="E11" s="130" t="s">
        <v>400</v>
      </c>
      <c r="F11" s="92" t="s">
        <v>334</v>
      </c>
      <c r="G11" s="89" t="s">
        <v>842</v>
      </c>
      <c r="H11" s="48">
        <v>4</v>
      </c>
      <c r="I11" s="40"/>
      <c r="J11" s="91" t="s">
        <v>12</v>
      </c>
      <c r="K11" s="92" t="s">
        <v>293</v>
      </c>
      <c r="L11" s="92" t="s">
        <v>369</v>
      </c>
      <c r="M11" s="130" t="s">
        <v>400</v>
      </c>
      <c r="N11" s="92" t="s">
        <v>334</v>
      </c>
      <c r="O11" s="40" t="s">
        <v>918</v>
      </c>
      <c r="P11" s="72">
        <v>50</v>
      </c>
    </row>
    <row r="12" spans="1:17" ht="21" x14ac:dyDescent="0.25">
      <c r="A12" s="89"/>
      <c r="B12" s="91" t="s">
        <v>23</v>
      </c>
      <c r="C12" s="92" t="s">
        <v>337</v>
      </c>
      <c r="D12" s="92" t="s">
        <v>326</v>
      </c>
      <c r="E12" s="92" t="s">
        <v>402</v>
      </c>
      <c r="F12" s="92" t="s">
        <v>403</v>
      </c>
      <c r="G12" s="89" t="s">
        <v>844</v>
      </c>
      <c r="H12" s="49">
        <v>5</v>
      </c>
      <c r="I12" s="40"/>
      <c r="J12" s="91" t="s">
        <v>23</v>
      </c>
      <c r="K12" s="92" t="s">
        <v>337</v>
      </c>
      <c r="L12" s="92" t="s">
        <v>326</v>
      </c>
      <c r="M12" s="92" t="s">
        <v>402</v>
      </c>
      <c r="N12" s="92" t="s">
        <v>403</v>
      </c>
      <c r="O12" s="40" t="s">
        <v>919</v>
      </c>
      <c r="P12" s="72">
        <v>48</v>
      </c>
    </row>
    <row r="13" spans="1:17" ht="21" x14ac:dyDescent="0.25">
      <c r="A13" s="89"/>
      <c r="B13" s="91" t="s">
        <v>8</v>
      </c>
      <c r="C13" s="92" t="s">
        <v>407</v>
      </c>
      <c r="D13" s="92" t="s">
        <v>376</v>
      </c>
      <c r="E13" s="92" t="s">
        <v>408</v>
      </c>
      <c r="F13" s="92" t="s">
        <v>340</v>
      </c>
      <c r="G13" s="89" t="s">
        <v>854</v>
      </c>
      <c r="H13" s="48">
        <v>6</v>
      </c>
      <c r="I13" s="40"/>
      <c r="J13" s="91" t="s">
        <v>27</v>
      </c>
      <c r="K13" s="92" t="s">
        <v>368</v>
      </c>
      <c r="L13" s="92" t="s">
        <v>416</v>
      </c>
      <c r="M13" s="92" t="s">
        <v>417</v>
      </c>
      <c r="N13" s="92" t="s">
        <v>418</v>
      </c>
      <c r="O13" s="40" t="s">
        <v>922</v>
      </c>
      <c r="P13" s="72">
        <v>46</v>
      </c>
    </row>
    <row r="14" spans="1:17" ht="21" x14ac:dyDescent="0.25">
      <c r="A14" s="89"/>
      <c r="B14" s="91" t="s">
        <v>11</v>
      </c>
      <c r="C14" s="92" t="s">
        <v>365</v>
      </c>
      <c r="D14" s="92" t="s">
        <v>409</v>
      </c>
      <c r="E14" s="92" t="s">
        <v>341</v>
      </c>
      <c r="F14" s="92" t="s">
        <v>353</v>
      </c>
      <c r="G14" s="89" t="s">
        <v>855</v>
      </c>
      <c r="H14" s="49">
        <v>7</v>
      </c>
      <c r="I14" s="40"/>
      <c r="J14" s="91" t="s">
        <v>11</v>
      </c>
      <c r="K14" s="92" t="s">
        <v>365</v>
      </c>
      <c r="L14" s="92" t="s">
        <v>409</v>
      </c>
      <c r="M14" s="92" t="s">
        <v>341</v>
      </c>
      <c r="N14" s="92" t="s">
        <v>353</v>
      </c>
      <c r="O14" s="40" t="s">
        <v>921</v>
      </c>
      <c r="P14" s="72">
        <v>44</v>
      </c>
    </row>
    <row r="15" spans="1:17" ht="21" x14ac:dyDescent="0.25">
      <c r="A15" s="89"/>
      <c r="B15" s="91" t="s">
        <v>27</v>
      </c>
      <c r="C15" s="92" t="s">
        <v>368</v>
      </c>
      <c r="D15" s="92" t="s">
        <v>416</v>
      </c>
      <c r="E15" s="92" t="s">
        <v>417</v>
      </c>
      <c r="F15" s="92" t="s">
        <v>418</v>
      </c>
      <c r="G15" s="89" t="s">
        <v>852</v>
      </c>
      <c r="H15" s="48">
        <v>8</v>
      </c>
      <c r="I15" s="40"/>
      <c r="J15" s="91" t="s">
        <v>8</v>
      </c>
      <c r="K15" s="92" t="s">
        <v>407</v>
      </c>
      <c r="L15" s="92" t="s">
        <v>376</v>
      </c>
      <c r="M15" s="92" t="s">
        <v>408</v>
      </c>
      <c r="N15" s="92" t="s">
        <v>340</v>
      </c>
      <c r="O15" s="40" t="s">
        <v>920</v>
      </c>
      <c r="P15" s="72">
        <v>42</v>
      </c>
    </row>
    <row r="16" spans="1:17" ht="21" x14ac:dyDescent="0.25">
      <c r="A16" s="40"/>
      <c r="B16" s="83" t="s">
        <v>16</v>
      </c>
      <c r="C16" s="80" t="s">
        <v>324</v>
      </c>
      <c r="D16" s="80" t="s">
        <v>359</v>
      </c>
      <c r="E16" s="80" t="s">
        <v>401</v>
      </c>
      <c r="F16" s="80" t="s">
        <v>335</v>
      </c>
      <c r="G16" s="40" t="s">
        <v>843</v>
      </c>
      <c r="H16" s="49">
        <v>9</v>
      </c>
      <c r="I16" s="40"/>
      <c r="J16" s="83" t="s">
        <v>16</v>
      </c>
      <c r="K16" s="80" t="s">
        <v>324</v>
      </c>
      <c r="L16" s="80" t="s">
        <v>359</v>
      </c>
      <c r="M16" s="80" t="s">
        <v>401</v>
      </c>
      <c r="N16" s="80" t="s">
        <v>335</v>
      </c>
      <c r="O16" s="40" t="s">
        <v>843</v>
      </c>
      <c r="P16" s="72">
        <v>40</v>
      </c>
      <c r="Q16" s="8"/>
    </row>
    <row r="17" spans="1:17" ht="21" x14ac:dyDescent="0.25">
      <c r="A17" s="40"/>
      <c r="B17" s="83" t="s">
        <v>32</v>
      </c>
      <c r="C17" s="81" t="s">
        <v>375</v>
      </c>
      <c r="D17" s="81" t="s">
        <v>406</v>
      </c>
      <c r="E17" s="81" t="s">
        <v>363</v>
      </c>
      <c r="F17" s="81" t="s">
        <v>351</v>
      </c>
      <c r="G17" s="40" t="s">
        <v>847</v>
      </c>
      <c r="H17" s="48">
        <v>10</v>
      </c>
      <c r="I17" s="40"/>
      <c r="J17" s="83" t="s">
        <v>32</v>
      </c>
      <c r="K17" s="81" t="s">
        <v>375</v>
      </c>
      <c r="L17" s="81" t="s">
        <v>406</v>
      </c>
      <c r="M17" s="81" t="s">
        <v>363</v>
      </c>
      <c r="N17" s="81" t="s">
        <v>351</v>
      </c>
      <c r="O17" s="40" t="s">
        <v>847</v>
      </c>
      <c r="P17" s="72">
        <v>38</v>
      </c>
      <c r="Q17" s="8"/>
    </row>
    <row r="18" spans="1:17" ht="21" x14ac:dyDescent="0.25">
      <c r="A18" s="40"/>
      <c r="B18" s="83" t="s">
        <v>19</v>
      </c>
      <c r="C18" s="81" t="s">
        <v>362</v>
      </c>
      <c r="D18" s="81" t="s">
        <v>374</v>
      </c>
      <c r="E18" s="81" t="s">
        <v>328</v>
      </c>
      <c r="F18" s="81" t="s">
        <v>312</v>
      </c>
      <c r="G18" s="40" t="s">
        <v>846</v>
      </c>
      <c r="H18" s="49">
        <v>11</v>
      </c>
      <c r="I18" s="40"/>
      <c r="J18" s="83" t="s">
        <v>19</v>
      </c>
      <c r="K18" s="81" t="s">
        <v>362</v>
      </c>
      <c r="L18" s="81" t="s">
        <v>374</v>
      </c>
      <c r="M18" s="81" t="s">
        <v>328</v>
      </c>
      <c r="N18" s="81" t="s">
        <v>312</v>
      </c>
      <c r="O18" s="40" t="s">
        <v>846</v>
      </c>
      <c r="P18" s="72">
        <v>36</v>
      </c>
      <c r="Q18" s="8"/>
    </row>
    <row r="19" spans="1:17" ht="21" x14ac:dyDescent="0.25">
      <c r="A19" s="40"/>
      <c r="B19" s="83" t="s">
        <v>15</v>
      </c>
      <c r="C19" s="81" t="s">
        <v>410</v>
      </c>
      <c r="D19" s="81" t="s">
        <v>355</v>
      </c>
      <c r="E19" s="81" t="s">
        <v>411</v>
      </c>
      <c r="F19" s="81" t="s">
        <v>412</v>
      </c>
      <c r="G19" s="40" t="s">
        <v>850</v>
      </c>
      <c r="H19" s="48">
        <v>12</v>
      </c>
      <c r="I19" s="40"/>
      <c r="J19" s="83" t="s">
        <v>15</v>
      </c>
      <c r="K19" s="81" t="s">
        <v>410</v>
      </c>
      <c r="L19" s="81" t="s">
        <v>355</v>
      </c>
      <c r="M19" s="81" t="s">
        <v>411</v>
      </c>
      <c r="N19" s="81" t="s">
        <v>412</v>
      </c>
      <c r="O19" s="40" t="s">
        <v>850</v>
      </c>
      <c r="P19" s="72">
        <v>34</v>
      </c>
      <c r="Q19" s="8"/>
    </row>
    <row r="20" spans="1:17" ht="21" x14ac:dyDescent="0.2">
      <c r="A20" s="40"/>
      <c r="B20" s="83" t="s">
        <v>20</v>
      </c>
      <c r="C20" s="82" t="s">
        <v>413</v>
      </c>
      <c r="D20" s="82" t="s">
        <v>356</v>
      </c>
      <c r="E20" s="82" t="s">
        <v>414</v>
      </c>
      <c r="F20" s="82" t="s">
        <v>415</v>
      </c>
      <c r="G20" s="40" t="s">
        <v>851</v>
      </c>
      <c r="H20" s="49">
        <v>13</v>
      </c>
      <c r="I20" s="40"/>
      <c r="J20" s="83" t="s">
        <v>20</v>
      </c>
      <c r="K20" s="82" t="s">
        <v>413</v>
      </c>
      <c r="L20" s="82" t="s">
        <v>356</v>
      </c>
      <c r="M20" s="82" t="s">
        <v>414</v>
      </c>
      <c r="N20" s="82" t="s">
        <v>415</v>
      </c>
      <c r="O20" s="40" t="s">
        <v>851</v>
      </c>
      <c r="P20" s="72">
        <v>32</v>
      </c>
      <c r="Q20" s="8"/>
    </row>
    <row r="21" spans="1:17" ht="21" x14ac:dyDescent="0.25">
      <c r="A21" s="40"/>
      <c r="B21" s="83" t="s">
        <v>28</v>
      </c>
      <c r="C21" s="86" t="s">
        <v>404</v>
      </c>
      <c r="D21" s="86" t="s">
        <v>405</v>
      </c>
      <c r="E21" s="86" t="s">
        <v>373</v>
      </c>
      <c r="F21" s="86" t="s">
        <v>349</v>
      </c>
      <c r="G21" s="40" t="s">
        <v>845</v>
      </c>
      <c r="H21" s="48">
        <v>14</v>
      </c>
      <c r="I21" s="40"/>
      <c r="J21" s="83" t="s">
        <v>28</v>
      </c>
      <c r="K21" s="86" t="s">
        <v>404</v>
      </c>
      <c r="L21" s="86" t="s">
        <v>405</v>
      </c>
      <c r="M21" s="86" t="s">
        <v>373</v>
      </c>
      <c r="N21" s="86" t="s">
        <v>349</v>
      </c>
      <c r="O21" s="40" t="s">
        <v>845</v>
      </c>
      <c r="P21" s="72">
        <v>30</v>
      </c>
      <c r="Q21" s="8"/>
    </row>
    <row r="22" spans="1:17" x14ac:dyDescent="0.2">
      <c r="H22" s="48"/>
    </row>
    <row r="23" spans="1:17" ht="16" customHeight="1" x14ac:dyDescent="0.2">
      <c r="A23" s="211" t="s">
        <v>119</v>
      </c>
      <c r="B23" s="212"/>
      <c r="C23" s="212"/>
      <c r="D23" s="212"/>
      <c r="E23" s="212"/>
      <c r="F23" s="212"/>
      <c r="G23" s="213"/>
      <c r="I23" s="194" t="s">
        <v>137</v>
      </c>
      <c r="J23" s="194"/>
      <c r="K23" s="194"/>
      <c r="L23" s="194"/>
      <c r="M23" s="194"/>
      <c r="N23" s="194"/>
      <c r="O23" s="194"/>
      <c r="P23" s="194"/>
    </row>
    <row r="24" spans="1:17" ht="16" customHeight="1" x14ac:dyDescent="0.2">
      <c r="A24" s="214"/>
      <c r="B24" s="215"/>
      <c r="C24" s="215"/>
      <c r="D24" s="215"/>
      <c r="E24" s="215"/>
      <c r="F24" s="215"/>
      <c r="G24" s="216"/>
      <c r="I24" s="194"/>
      <c r="J24" s="194"/>
      <c r="K24" s="194"/>
      <c r="L24" s="194"/>
      <c r="M24" s="194"/>
      <c r="N24" s="194"/>
      <c r="O24" s="194"/>
      <c r="P24" s="194"/>
    </row>
    <row r="25" spans="1:17" ht="16" customHeight="1" x14ac:dyDescent="0.2">
      <c r="A25" s="217"/>
      <c r="B25" s="218"/>
      <c r="C25" s="218"/>
      <c r="D25" s="218"/>
      <c r="E25" s="218"/>
      <c r="F25" s="218"/>
      <c r="G25" s="219"/>
      <c r="I25" s="194"/>
      <c r="J25" s="194"/>
      <c r="K25" s="194"/>
      <c r="L25" s="194"/>
      <c r="M25" s="194"/>
      <c r="N25" s="194"/>
      <c r="O25" s="194"/>
      <c r="P25" s="194"/>
    </row>
    <row r="27" spans="1:17" x14ac:dyDescent="0.2">
      <c r="A27" s="201" t="s">
        <v>120</v>
      </c>
      <c r="B27" s="202"/>
      <c r="C27" s="202"/>
      <c r="D27" s="202"/>
      <c r="E27" s="202"/>
      <c r="F27" s="202"/>
      <c r="G27" s="203"/>
      <c r="I27" s="194" t="s">
        <v>122</v>
      </c>
      <c r="J27" s="194"/>
      <c r="K27" s="194"/>
      <c r="L27" s="194"/>
      <c r="M27" s="194"/>
      <c r="N27" s="194"/>
      <c r="O27" s="194"/>
      <c r="P27" s="194"/>
    </row>
    <row r="28" spans="1:17" x14ac:dyDescent="0.2">
      <c r="A28" s="204"/>
      <c r="B28" s="205"/>
      <c r="C28" s="205"/>
      <c r="D28" s="205"/>
      <c r="E28" s="205"/>
      <c r="F28" s="205"/>
      <c r="G28" s="206"/>
      <c r="I28" s="194"/>
      <c r="J28" s="194"/>
      <c r="K28" s="194"/>
      <c r="L28" s="194"/>
      <c r="M28" s="194"/>
      <c r="N28" s="194"/>
      <c r="O28" s="194"/>
      <c r="P28" s="194"/>
    </row>
    <row r="29" spans="1:17" x14ac:dyDescent="0.2">
      <c r="A29" s="207"/>
      <c r="B29" s="208"/>
      <c r="C29" s="208"/>
      <c r="D29" s="208"/>
      <c r="E29" s="208"/>
      <c r="F29" s="208"/>
      <c r="G29" s="209"/>
      <c r="I29" s="194"/>
      <c r="J29" s="194"/>
      <c r="K29" s="194"/>
      <c r="L29" s="194"/>
      <c r="M29" s="194"/>
      <c r="N29" s="194"/>
      <c r="O29" s="194"/>
      <c r="P29" s="194"/>
    </row>
    <row r="31" spans="1:17" x14ac:dyDescent="0.2">
      <c r="I31" s="194" t="s">
        <v>138</v>
      </c>
      <c r="J31" s="194"/>
      <c r="K31" s="194"/>
      <c r="L31" s="194"/>
      <c r="M31" s="194"/>
      <c r="N31" s="194"/>
      <c r="O31" s="194"/>
      <c r="P31" s="194"/>
    </row>
    <row r="32" spans="1:17" x14ac:dyDescent="0.2">
      <c r="I32" s="194"/>
      <c r="J32" s="194"/>
      <c r="K32" s="194"/>
      <c r="L32" s="194"/>
      <c r="M32" s="194"/>
      <c r="N32" s="194"/>
      <c r="O32" s="194"/>
      <c r="P32" s="194"/>
    </row>
    <row r="33" spans="9:16" x14ac:dyDescent="0.2">
      <c r="I33" s="194"/>
      <c r="J33" s="194"/>
      <c r="K33" s="194"/>
      <c r="L33" s="194"/>
      <c r="M33" s="194"/>
      <c r="N33" s="194"/>
      <c r="O33" s="194"/>
      <c r="P33" s="194"/>
    </row>
  </sheetData>
  <autoFilter ref="A7:G7"/>
  <sortState ref="J8:O15">
    <sortCondition ref="O8:O15"/>
  </sortState>
  <mergeCells count="9">
    <mergeCell ref="A27:G29"/>
    <mergeCell ref="I27:P29"/>
    <mergeCell ref="I31:P33"/>
    <mergeCell ref="A1:P3"/>
    <mergeCell ref="A4:P5"/>
    <mergeCell ref="A6:G6"/>
    <mergeCell ref="I6:P6"/>
    <mergeCell ref="A23:G25"/>
    <mergeCell ref="I23:P25"/>
  </mergeCells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baseColWidth="10" defaultColWidth="11" defaultRowHeight="16" x14ac:dyDescent="0.2"/>
  <cols>
    <col min="1" max="1" width="2.6640625" customWidth="1"/>
  </cols>
  <sheetData>
    <row r="1" spans="2:20" ht="15" customHeight="1" x14ac:dyDescent="0.2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"/>
      <c r="T1" s="1"/>
    </row>
    <row r="2" spans="2:20" ht="15" customHeight="1" x14ac:dyDescent="0.2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"/>
      <c r="T2" s="1"/>
    </row>
    <row r="3" spans="2:20" ht="15" customHeight="1" x14ac:dyDescent="0.2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"/>
      <c r="T3" s="1"/>
    </row>
    <row r="5" spans="2:20" s="3" customFormat="1" ht="18.75" x14ac:dyDescent="0.3">
      <c r="B5" s="2" t="s">
        <v>1</v>
      </c>
      <c r="C5" s="2" t="s">
        <v>2</v>
      </c>
      <c r="D5" s="2" t="s">
        <v>3</v>
      </c>
      <c r="F5" s="2" t="s">
        <v>4</v>
      </c>
      <c r="G5" s="2" t="s">
        <v>2</v>
      </c>
      <c r="H5" s="2" t="s">
        <v>3</v>
      </c>
      <c r="J5" s="4"/>
      <c r="K5" s="5" t="s">
        <v>5</v>
      </c>
      <c r="L5" s="5" t="s">
        <v>6</v>
      </c>
      <c r="M5" s="6" t="s">
        <v>2</v>
      </c>
      <c r="N5" s="5" t="s">
        <v>5</v>
      </c>
      <c r="O5" s="5" t="s">
        <v>6</v>
      </c>
      <c r="P5" s="5" t="s">
        <v>2</v>
      </c>
    </row>
    <row r="6" spans="2:20" s="8" customFormat="1" ht="18.75" x14ac:dyDescent="0.3">
      <c r="B6" s="7" t="s">
        <v>7</v>
      </c>
      <c r="C6" s="7">
        <f>I20+I24+E34+E42+I48+I60</f>
        <v>0</v>
      </c>
      <c r="D6" s="7"/>
      <c r="F6" s="7" t="s">
        <v>8</v>
      </c>
      <c r="G6" s="7">
        <f>I21+I25+E35+E43+I49+I61</f>
        <v>0</v>
      </c>
      <c r="H6" s="7"/>
      <c r="J6" s="9"/>
      <c r="K6" s="10" t="s">
        <v>9</v>
      </c>
      <c r="L6" s="11"/>
      <c r="M6" s="12">
        <v>16</v>
      </c>
      <c r="N6" s="10" t="s">
        <v>10</v>
      </c>
      <c r="O6" s="11"/>
      <c r="P6" s="12">
        <v>8</v>
      </c>
    </row>
    <row r="7" spans="2:20" s="8" customFormat="1" ht="18.75" x14ac:dyDescent="0.3">
      <c r="B7" s="7" t="s">
        <v>11</v>
      </c>
      <c r="C7" s="7">
        <f>I18+I22+E32+E40+I58+E60</f>
        <v>0</v>
      </c>
      <c r="D7" s="7"/>
      <c r="F7" s="7" t="s">
        <v>12</v>
      </c>
      <c r="G7" s="7">
        <f>I19+I23+E33+E41+I59+E61</f>
        <v>0</v>
      </c>
      <c r="H7" s="7"/>
      <c r="J7" s="9"/>
      <c r="K7" s="10" t="s">
        <v>13</v>
      </c>
      <c r="L7" s="11"/>
      <c r="M7" s="12">
        <v>15</v>
      </c>
      <c r="N7" s="10" t="s">
        <v>14</v>
      </c>
      <c r="O7" s="11"/>
      <c r="P7" s="12">
        <v>7</v>
      </c>
    </row>
    <row r="8" spans="2:20" s="8" customFormat="1" ht="18.75" x14ac:dyDescent="0.3">
      <c r="B8" s="7" t="s">
        <v>15</v>
      </c>
      <c r="C8" s="7">
        <f>E16+E26+I34+I40+E52+E54</f>
        <v>0</v>
      </c>
      <c r="D8" s="7"/>
      <c r="F8" s="7" t="s">
        <v>16</v>
      </c>
      <c r="G8" s="7">
        <f>E17+E27+I35+I41+E53+E55</f>
        <v>0</v>
      </c>
      <c r="H8" s="7"/>
      <c r="J8" s="9"/>
      <c r="K8" s="10" t="s">
        <v>17</v>
      </c>
      <c r="L8" s="11"/>
      <c r="M8" s="12">
        <v>14</v>
      </c>
      <c r="N8" s="10" t="s">
        <v>18</v>
      </c>
      <c r="O8" s="11"/>
      <c r="P8" s="12">
        <v>6</v>
      </c>
    </row>
    <row r="9" spans="2:20" s="8" customFormat="1" ht="18.75" x14ac:dyDescent="0.3">
      <c r="B9" s="7" t="s">
        <v>19</v>
      </c>
      <c r="C9" s="7">
        <f>E24+I28+I32+I38+I52+E50</f>
        <v>0</v>
      </c>
      <c r="D9" s="7"/>
      <c r="F9" s="7" t="s">
        <v>20</v>
      </c>
      <c r="G9" s="7">
        <f>E25+I29+I33+I39+I53+E51</f>
        <v>0</v>
      </c>
      <c r="H9" s="7"/>
      <c r="J9" s="9"/>
      <c r="K9" s="10" t="s">
        <v>21</v>
      </c>
      <c r="L9" s="11"/>
      <c r="M9" s="12">
        <v>13</v>
      </c>
      <c r="N9" s="10" t="s">
        <v>22</v>
      </c>
      <c r="O9" s="11"/>
      <c r="P9" s="12">
        <v>5</v>
      </c>
    </row>
    <row r="10" spans="2:20" s="8" customFormat="1" ht="18.75" x14ac:dyDescent="0.3">
      <c r="B10" s="7" t="s">
        <v>23</v>
      </c>
      <c r="C10" s="7">
        <f>I16+E20+E38+I44+I56+E58</f>
        <v>0</v>
      </c>
      <c r="D10" s="7"/>
      <c r="F10" s="7" t="s">
        <v>24</v>
      </c>
      <c r="G10" s="7">
        <f>I17+E21+E39+I45+I57+E59</f>
        <v>0</v>
      </c>
      <c r="H10" s="7"/>
      <c r="J10" s="9"/>
      <c r="K10" s="10" t="s">
        <v>25</v>
      </c>
      <c r="L10" s="11"/>
      <c r="M10" s="12">
        <v>12</v>
      </c>
      <c r="N10" s="10" t="s">
        <v>26</v>
      </c>
      <c r="O10" s="11"/>
      <c r="P10" s="12">
        <v>4</v>
      </c>
    </row>
    <row r="11" spans="2:20" s="8" customFormat="1" ht="18.75" x14ac:dyDescent="0.3">
      <c r="B11" s="7" t="s">
        <v>27</v>
      </c>
      <c r="C11" s="7">
        <f>E18+E28+I36+I42+I54+E56</f>
        <v>0</v>
      </c>
      <c r="D11" s="7"/>
      <c r="F11" s="7" t="s">
        <v>28</v>
      </c>
      <c r="G11" s="7">
        <f>E19+E29+I37+I43+I55+E57</f>
        <v>0</v>
      </c>
      <c r="H11" s="7"/>
      <c r="J11" s="9"/>
      <c r="K11" s="10" t="s">
        <v>29</v>
      </c>
      <c r="L11" s="11"/>
      <c r="M11" s="12">
        <v>11</v>
      </c>
      <c r="N11" s="10" t="s">
        <v>30</v>
      </c>
      <c r="O11" s="11"/>
      <c r="P11" s="12">
        <v>3</v>
      </c>
    </row>
    <row r="12" spans="2:20" s="8" customFormat="1" ht="18.75" x14ac:dyDescent="0.3">
      <c r="B12" s="7" t="s">
        <v>31</v>
      </c>
      <c r="C12" s="7">
        <f>E22+I26+E36+E44+E48+I50</f>
        <v>0</v>
      </c>
      <c r="D12" s="7"/>
      <c r="F12" s="7" t="s">
        <v>32</v>
      </c>
      <c r="G12" s="7">
        <f>E23+I27+E37+E45+E49+I51</f>
        <v>0</v>
      </c>
      <c r="H12" s="7"/>
      <c r="J12" s="9"/>
      <c r="K12" s="10" t="s">
        <v>33</v>
      </c>
      <c r="L12" s="11"/>
      <c r="M12" s="12">
        <v>10</v>
      </c>
      <c r="N12" s="10" t="s">
        <v>34</v>
      </c>
      <c r="O12" s="11"/>
      <c r="P12" s="12">
        <v>2</v>
      </c>
    </row>
    <row r="13" spans="2:20" ht="18.75" x14ac:dyDescent="0.3">
      <c r="K13" s="13"/>
      <c r="L13" s="14"/>
      <c r="M13" s="15"/>
      <c r="N13" s="13"/>
      <c r="O13" s="14"/>
      <c r="P13" s="15"/>
    </row>
    <row r="14" spans="2:20" ht="21" x14ac:dyDescent="0.35">
      <c r="B14" s="188" t="s">
        <v>35</v>
      </c>
      <c r="C14" s="188"/>
      <c r="D14" s="188"/>
      <c r="E14" s="188"/>
      <c r="F14" s="188"/>
      <c r="G14" s="188"/>
      <c r="H14" s="188"/>
      <c r="I14" s="188"/>
      <c r="K14" s="188" t="s">
        <v>36</v>
      </c>
      <c r="L14" s="188"/>
      <c r="M14" s="188"/>
      <c r="N14" s="188"/>
      <c r="O14" s="188"/>
      <c r="P14" s="188"/>
      <c r="Q14" s="188"/>
      <c r="R14" s="188"/>
    </row>
    <row r="15" spans="2:20" ht="18.75" x14ac:dyDescent="0.3">
      <c r="B15" s="5" t="s">
        <v>37</v>
      </c>
      <c r="C15" s="12" t="s">
        <v>6</v>
      </c>
      <c r="D15" s="12" t="s">
        <v>38</v>
      </c>
      <c r="E15" s="12" t="s">
        <v>2</v>
      </c>
      <c r="F15" s="16" t="s">
        <v>39</v>
      </c>
      <c r="G15" s="12" t="s">
        <v>6</v>
      </c>
      <c r="H15" s="12" t="s">
        <v>38</v>
      </c>
      <c r="I15" s="12" t="s">
        <v>2</v>
      </c>
      <c r="K15" s="17" t="s">
        <v>37</v>
      </c>
      <c r="L15" s="12" t="s">
        <v>6</v>
      </c>
      <c r="M15" s="12" t="s">
        <v>38</v>
      </c>
      <c r="N15" s="12" t="s">
        <v>2</v>
      </c>
      <c r="O15" s="16" t="s">
        <v>39</v>
      </c>
      <c r="P15" s="12" t="s">
        <v>6</v>
      </c>
      <c r="Q15" s="12" t="s">
        <v>38</v>
      </c>
      <c r="R15" s="12" t="s">
        <v>2</v>
      </c>
    </row>
    <row r="16" spans="2:20" ht="18.75" customHeight="1" x14ac:dyDescent="0.3">
      <c r="B16" s="18">
        <v>0.41666666666666669</v>
      </c>
      <c r="C16" s="7" t="s">
        <v>15</v>
      </c>
      <c r="D16" s="7"/>
      <c r="E16" s="7">
        <f>IF(D16="",0,IF(D16=H16,1,IF(D16&gt;H16,3,0)))</f>
        <v>0</v>
      </c>
      <c r="F16" s="16" t="s">
        <v>39</v>
      </c>
      <c r="G16" s="7" t="s">
        <v>23</v>
      </c>
      <c r="H16" s="7"/>
      <c r="I16" s="7">
        <f>IF(H16="",0,IF(H16=D16,1,IF(H16&gt;D16,3,0)))</f>
        <v>0</v>
      </c>
      <c r="K16" s="19">
        <v>0.66666666666666663</v>
      </c>
      <c r="L16" s="20" t="s">
        <v>40</v>
      </c>
      <c r="M16" s="20"/>
      <c r="N16" s="20"/>
      <c r="O16" s="20"/>
      <c r="P16" s="20" t="s">
        <v>41</v>
      </c>
      <c r="Q16" s="20"/>
      <c r="R16" s="20"/>
    </row>
    <row r="17" spans="2:20" ht="18.75" x14ac:dyDescent="0.3">
      <c r="B17" s="18">
        <v>0.43402777777777773</v>
      </c>
      <c r="C17" s="7" t="s">
        <v>16</v>
      </c>
      <c r="D17" s="7"/>
      <c r="E17" s="7">
        <f t="shared" ref="E17:E25" si="0">IF(D17="",0,IF(D17=H17,1,IF(D17&gt;H17,3,0)))</f>
        <v>0</v>
      </c>
      <c r="F17" s="16" t="s">
        <v>39</v>
      </c>
      <c r="G17" s="7" t="s">
        <v>24</v>
      </c>
      <c r="H17" s="7"/>
      <c r="I17" s="7">
        <f>IF(H17="",0,IF(H17=D17,1,IF(H17&gt;D17,3,0)))</f>
        <v>0</v>
      </c>
      <c r="K17" s="19">
        <v>0.6875</v>
      </c>
      <c r="L17" s="20" t="s">
        <v>42</v>
      </c>
      <c r="M17" s="20"/>
      <c r="N17" s="20"/>
      <c r="O17" s="20"/>
      <c r="P17" s="20" t="s">
        <v>43</v>
      </c>
      <c r="Q17" s="20"/>
      <c r="R17" s="20"/>
    </row>
    <row r="18" spans="2:20" ht="18.75" x14ac:dyDescent="0.3">
      <c r="B18" s="18">
        <v>0.4513888888888889</v>
      </c>
      <c r="C18" s="7" t="s">
        <v>27</v>
      </c>
      <c r="D18" s="7"/>
      <c r="E18" s="7">
        <f t="shared" si="0"/>
        <v>0</v>
      </c>
      <c r="F18" s="16" t="s">
        <v>39</v>
      </c>
      <c r="G18" s="7" t="s">
        <v>11</v>
      </c>
      <c r="H18" s="7"/>
      <c r="I18" s="7">
        <f t="shared" ref="I18:I25" si="1">IF(H18="",0,IF(H18=D18,1,IF(H18&gt;D18,3,0)))</f>
        <v>0</v>
      </c>
      <c r="K18" s="19">
        <v>0.70833333333333337</v>
      </c>
      <c r="L18" s="20" t="s">
        <v>44</v>
      </c>
      <c r="M18" s="20"/>
      <c r="N18" s="20"/>
      <c r="O18" s="20"/>
      <c r="P18" s="20" t="s">
        <v>45</v>
      </c>
      <c r="Q18" s="20"/>
      <c r="R18" s="20"/>
    </row>
    <row r="19" spans="2:20" ht="18.75" x14ac:dyDescent="0.3">
      <c r="B19" s="18">
        <v>0.46875</v>
      </c>
      <c r="C19" s="20" t="s">
        <v>28</v>
      </c>
      <c r="D19" s="7"/>
      <c r="E19" s="7">
        <f t="shared" si="0"/>
        <v>0</v>
      </c>
      <c r="F19" s="16" t="s">
        <v>39</v>
      </c>
      <c r="G19" s="7" t="s">
        <v>12</v>
      </c>
      <c r="H19" s="7"/>
      <c r="I19" s="7">
        <f t="shared" si="1"/>
        <v>0</v>
      </c>
      <c r="K19" s="19">
        <v>0.72916666666666663</v>
      </c>
      <c r="L19" s="7"/>
      <c r="M19" s="7"/>
      <c r="N19" s="7"/>
      <c r="O19" s="7"/>
      <c r="P19" s="7"/>
      <c r="Q19" s="7"/>
      <c r="R19" s="7"/>
    </row>
    <row r="20" spans="2:20" ht="18.75" x14ac:dyDescent="0.3">
      <c r="B20" s="18">
        <v>0.4861111111111111</v>
      </c>
      <c r="C20" s="7" t="s">
        <v>23</v>
      </c>
      <c r="D20" s="7"/>
      <c r="E20" s="7">
        <f t="shared" si="0"/>
        <v>0</v>
      </c>
      <c r="F20" s="16" t="s">
        <v>39</v>
      </c>
      <c r="G20" s="7" t="s">
        <v>7</v>
      </c>
      <c r="H20" s="7"/>
      <c r="I20" s="7">
        <f t="shared" si="1"/>
        <v>0</v>
      </c>
      <c r="K20" s="21">
        <v>0.75</v>
      </c>
      <c r="L20" s="22"/>
      <c r="M20" s="23"/>
      <c r="N20" s="23"/>
      <c r="O20" s="23"/>
      <c r="P20" s="23"/>
      <c r="Q20" s="23"/>
      <c r="R20" s="23"/>
    </row>
    <row r="21" spans="2:20" ht="18.75" x14ac:dyDescent="0.3">
      <c r="B21" s="18">
        <v>0.50347222222222221</v>
      </c>
      <c r="C21" s="7" t="s">
        <v>24</v>
      </c>
      <c r="D21" s="7"/>
      <c r="E21" s="7">
        <f t="shared" si="0"/>
        <v>0</v>
      </c>
      <c r="F21" s="16" t="s">
        <v>39</v>
      </c>
      <c r="G21" s="7" t="s">
        <v>8</v>
      </c>
      <c r="H21" s="7"/>
      <c r="I21" s="7">
        <f t="shared" si="1"/>
        <v>0</v>
      </c>
    </row>
    <row r="22" spans="2:20" ht="18.75" x14ac:dyDescent="0.3">
      <c r="B22" s="18">
        <v>0.52083333333333337</v>
      </c>
      <c r="C22" s="7" t="s">
        <v>31</v>
      </c>
      <c r="D22" s="7"/>
      <c r="E22" s="7">
        <f t="shared" si="0"/>
        <v>0</v>
      </c>
      <c r="F22" s="16" t="s">
        <v>39</v>
      </c>
      <c r="G22" s="7" t="s">
        <v>11</v>
      </c>
      <c r="H22" s="7"/>
      <c r="I22" s="7">
        <f t="shared" si="1"/>
        <v>0</v>
      </c>
      <c r="K22" s="17" t="s">
        <v>46</v>
      </c>
      <c r="L22" s="12" t="s">
        <v>6</v>
      </c>
      <c r="M22" s="12" t="s">
        <v>38</v>
      </c>
      <c r="N22" s="12" t="s">
        <v>2</v>
      </c>
      <c r="O22" s="16" t="s">
        <v>39</v>
      </c>
      <c r="P22" s="12" t="s">
        <v>6</v>
      </c>
      <c r="Q22" s="12" t="s">
        <v>38</v>
      </c>
      <c r="R22" s="12" t="s">
        <v>2</v>
      </c>
    </row>
    <row r="23" spans="2:20" ht="18.75" x14ac:dyDescent="0.3">
      <c r="B23" s="18">
        <v>0.53819444444444442</v>
      </c>
      <c r="C23" s="7" t="s">
        <v>32</v>
      </c>
      <c r="D23" s="7"/>
      <c r="E23" s="7">
        <f t="shared" si="0"/>
        <v>0</v>
      </c>
      <c r="F23" s="16" t="s">
        <v>39</v>
      </c>
      <c r="G23" s="7" t="s">
        <v>12</v>
      </c>
      <c r="H23" s="7"/>
      <c r="I23" s="7">
        <f t="shared" si="1"/>
        <v>0</v>
      </c>
      <c r="K23" s="19">
        <v>0.66666666666666663</v>
      </c>
      <c r="L23" s="20" t="s">
        <v>47</v>
      </c>
      <c r="M23" s="20"/>
      <c r="N23" s="20"/>
      <c r="O23" s="20"/>
      <c r="P23" s="20" t="s">
        <v>48</v>
      </c>
      <c r="Q23" s="20"/>
      <c r="R23" s="20"/>
    </row>
    <row r="24" spans="2:20" ht="18.75" x14ac:dyDescent="0.3">
      <c r="B24" s="18">
        <v>0.55555555555555558</v>
      </c>
      <c r="C24" s="7" t="s">
        <v>49</v>
      </c>
      <c r="D24" s="7"/>
      <c r="E24" s="7">
        <f t="shared" si="0"/>
        <v>0</v>
      </c>
      <c r="F24" s="16" t="s">
        <v>39</v>
      </c>
      <c r="G24" s="7" t="s">
        <v>7</v>
      </c>
      <c r="H24" s="7"/>
      <c r="I24" s="7">
        <f t="shared" si="1"/>
        <v>0</v>
      </c>
      <c r="K24" s="19">
        <v>0.6875</v>
      </c>
      <c r="L24" s="20" t="s">
        <v>50</v>
      </c>
      <c r="M24" s="20"/>
      <c r="N24" s="20"/>
      <c r="O24" s="20"/>
      <c r="P24" s="20" t="s">
        <v>51</v>
      </c>
      <c r="Q24" s="20"/>
      <c r="R24" s="20"/>
    </row>
    <row r="25" spans="2:20" ht="18.75" x14ac:dyDescent="0.3">
      <c r="B25" s="18">
        <v>0.57291666666666663</v>
      </c>
      <c r="C25" s="12" t="s">
        <v>20</v>
      </c>
      <c r="D25" s="12"/>
      <c r="E25" s="7">
        <f t="shared" si="0"/>
        <v>0</v>
      </c>
      <c r="F25" s="16" t="s">
        <v>39</v>
      </c>
      <c r="G25" s="12" t="s">
        <v>8</v>
      </c>
      <c r="H25" s="12"/>
      <c r="I25" s="7">
        <f t="shared" si="1"/>
        <v>0</v>
      </c>
      <c r="K25" s="19">
        <v>0.70833333333333337</v>
      </c>
      <c r="L25" s="20"/>
      <c r="M25" s="20"/>
      <c r="N25" s="20"/>
      <c r="O25" s="20"/>
      <c r="P25" s="20"/>
      <c r="Q25" s="20"/>
      <c r="R25" s="20"/>
      <c r="S25" s="24"/>
      <c r="T25" s="24"/>
    </row>
    <row r="26" spans="2:20" ht="18.75" x14ac:dyDescent="0.3">
      <c r="B26" s="18">
        <v>0.59027777777777779</v>
      </c>
      <c r="C26" s="20" t="s">
        <v>15</v>
      </c>
      <c r="D26" s="7"/>
      <c r="E26" s="7">
        <f>IF(D26="",0,IF(D26=H26,1,IF(D26&gt;H26,3,0)))</f>
        <v>0</v>
      </c>
      <c r="F26" s="16" t="s">
        <v>39</v>
      </c>
      <c r="G26" s="20" t="s">
        <v>31</v>
      </c>
      <c r="H26" s="7"/>
      <c r="I26" s="7">
        <f>IF(H26="",0,IF(H26=D26,1,IF(H26&gt;D26,3,0)))</f>
        <v>0</v>
      </c>
      <c r="K26" s="19">
        <v>0.72916666666666663</v>
      </c>
      <c r="L26" s="7"/>
      <c r="M26" s="7"/>
      <c r="N26" s="7"/>
      <c r="O26" s="7"/>
      <c r="P26" s="7"/>
      <c r="Q26" s="7"/>
      <c r="R26" s="7"/>
      <c r="S26" s="25"/>
      <c r="T26" s="25"/>
    </row>
    <row r="27" spans="2:20" ht="18.75" x14ac:dyDescent="0.3">
      <c r="B27" s="18">
        <v>0.60763888888888895</v>
      </c>
      <c r="C27" s="7" t="s">
        <v>16</v>
      </c>
      <c r="D27" s="7"/>
      <c r="E27" s="7">
        <f t="shared" ref="E27:E29" si="2">IF(D27="",0,IF(D27=H27,1,IF(D27&gt;H27,3,0)))</f>
        <v>0</v>
      </c>
      <c r="F27" s="16" t="s">
        <v>39</v>
      </c>
      <c r="G27" s="7" t="s">
        <v>32</v>
      </c>
      <c r="H27" s="7"/>
      <c r="I27" s="7">
        <f t="shared" ref="I27:I29" si="3">IF(H27="",0,IF(H27=D27,1,IF(H27&gt;D27,3,0)))</f>
        <v>0</v>
      </c>
      <c r="K27" s="21">
        <v>0.75</v>
      </c>
      <c r="L27" s="26"/>
      <c r="M27" s="20"/>
      <c r="N27" s="20"/>
      <c r="O27" s="20"/>
      <c r="P27" s="20"/>
      <c r="Q27" s="20"/>
      <c r="R27" s="20"/>
      <c r="S27" s="27"/>
      <c r="T27" s="27"/>
    </row>
    <row r="28" spans="2:20" ht="18.75" x14ac:dyDescent="0.3">
      <c r="B28" s="18">
        <v>0.625</v>
      </c>
      <c r="C28" s="7" t="s">
        <v>27</v>
      </c>
      <c r="D28" s="7"/>
      <c r="E28" s="7">
        <f t="shared" si="2"/>
        <v>0</v>
      </c>
      <c r="F28" s="16" t="s">
        <v>39</v>
      </c>
      <c r="G28" s="7" t="s">
        <v>49</v>
      </c>
      <c r="H28" s="7"/>
      <c r="I28" s="7">
        <f t="shared" si="3"/>
        <v>0</v>
      </c>
      <c r="K28" s="27"/>
      <c r="L28" s="27"/>
      <c r="M28" s="27"/>
      <c r="N28" s="27"/>
      <c r="O28" s="27"/>
      <c r="P28" s="27"/>
      <c r="Q28" s="27"/>
      <c r="R28" s="27"/>
      <c r="S28" s="28"/>
      <c r="T28" s="28"/>
    </row>
    <row r="29" spans="2:20" ht="18.75" x14ac:dyDescent="0.3">
      <c r="B29" s="29">
        <v>0.64236111111111105</v>
      </c>
      <c r="C29" s="30" t="s">
        <v>28</v>
      </c>
      <c r="D29" s="30"/>
      <c r="E29" s="30">
        <f t="shared" si="2"/>
        <v>0</v>
      </c>
      <c r="F29" s="31" t="s">
        <v>39</v>
      </c>
      <c r="G29" s="30" t="s">
        <v>20</v>
      </c>
      <c r="H29" s="30"/>
      <c r="I29" s="30">
        <f t="shared" si="3"/>
        <v>0</v>
      </c>
      <c r="K29" s="17" t="s">
        <v>52</v>
      </c>
      <c r="L29" s="12" t="s">
        <v>6</v>
      </c>
      <c r="M29" s="12" t="s">
        <v>38</v>
      </c>
      <c r="N29" s="12" t="s">
        <v>2</v>
      </c>
      <c r="O29" s="16" t="s">
        <v>39</v>
      </c>
      <c r="P29" s="12" t="s">
        <v>6</v>
      </c>
      <c r="Q29" s="12" t="s">
        <v>38</v>
      </c>
      <c r="R29" s="12" t="s">
        <v>2</v>
      </c>
      <c r="S29" s="25"/>
      <c r="T29" s="25"/>
    </row>
    <row r="30" spans="2:20" ht="18.75" x14ac:dyDescent="0.3">
      <c r="B30" s="32"/>
      <c r="C30" s="33"/>
      <c r="D30" s="33"/>
      <c r="E30" s="33"/>
      <c r="F30" s="34"/>
      <c r="G30" s="33"/>
      <c r="H30" s="33"/>
      <c r="I30" s="33"/>
      <c r="K30" s="19">
        <v>0.66666666666666663</v>
      </c>
      <c r="L30" s="20" t="s">
        <v>53</v>
      </c>
      <c r="M30" s="20"/>
      <c r="N30" s="20"/>
      <c r="O30" s="20"/>
      <c r="P30" s="20" t="s">
        <v>54</v>
      </c>
      <c r="Q30" s="20"/>
      <c r="R30" s="20"/>
      <c r="S30" s="27"/>
      <c r="T30" s="27"/>
    </row>
    <row r="31" spans="2:20" ht="19" x14ac:dyDescent="0.25">
      <c r="B31" s="5" t="s">
        <v>46</v>
      </c>
      <c r="C31" s="12" t="s">
        <v>6</v>
      </c>
      <c r="D31" s="12" t="s">
        <v>38</v>
      </c>
      <c r="E31" s="12" t="s">
        <v>2</v>
      </c>
      <c r="F31" s="16" t="s">
        <v>39</v>
      </c>
      <c r="G31" s="12" t="s">
        <v>6</v>
      </c>
      <c r="H31" s="12" t="s">
        <v>38</v>
      </c>
      <c r="I31" s="12" t="s">
        <v>2</v>
      </c>
      <c r="K31" s="19">
        <v>0.6875</v>
      </c>
      <c r="L31" s="20" t="s">
        <v>55</v>
      </c>
      <c r="M31" s="20"/>
      <c r="N31" s="20"/>
      <c r="O31" s="20"/>
      <c r="P31" s="20" t="s">
        <v>56</v>
      </c>
      <c r="Q31" s="20"/>
      <c r="R31" s="20"/>
      <c r="S31" s="28"/>
      <c r="T31" s="28"/>
    </row>
    <row r="32" spans="2:20" ht="19" x14ac:dyDescent="0.25">
      <c r="B32" s="18">
        <v>0.41666666666666669</v>
      </c>
      <c r="C32" s="7" t="s">
        <v>11</v>
      </c>
      <c r="D32" s="7"/>
      <c r="E32" s="7">
        <f>IF(D32="",0,IF(D32=H32,1,IF(D32&gt;H32,3,0)))</f>
        <v>0</v>
      </c>
      <c r="F32" s="16" t="s">
        <v>39</v>
      </c>
      <c r="G32" s="7" t="s">
        <v>49</v>
      </c>
      <c r="H32" s="7"/>
      <c r="I32" s="7">
        <f>IF(H32="",0,IF(H32=D32,1,IF(H32&gt;D32,3,0)))</f>
        <v>0</v>
      </c>
      <c r="K32" s="19">
        <v>0.70833333333333337</v>
      </c>
      <c r="L32" s="20"/>
      <c r="M32" s="20"/>
      <c r="N32" s="20"/>
      <c r="O32" s="20"/>
      <c r="P32" s="20"/>
      <c r="Q32" s="20"/>
      <c r="R32" s="20"/>
      <c r="S32" s="25"/>
      <c r="T32" s="25"/>
    </row>
    <row r="33" spans="2:20" ht="19" x14ac:dyDescent="0.25">
      <c r="B33" s="18">
        <v>0.43402777777777773</v>
      </c>
      <c r="C33" s="7" t="s">
        <v>12</v>
      </c>
      <c r="D33" s="7"/>
      <c r="E33" s="7">
        <f t="shared" ref="E33:E45" si="4">IF(D33="",0,IF(D33=H33,1,IF(D33&gt;H33,3,0)))</f>
        <v>0</v>
      </c>
      <c r="F33" s="16" t="s">
        <v>39</v>
      </c>
      <c r="G33" s="7" t="s">
        <v>20</v>
      </c>
      <c r="H33" s="7"/>
      <c r="I33" s="7">
        <f t="shared" ref="I33:I45" si="5">IF(H33="",0,IF(H33=D33,1,IF(H33&gt;D33,3,0)))</f>
        <v>0</v>
      </c>
      <c r="K33" s="19">
        <v>0.72916666666666663</v>
      </c>
      <c r="L33" s="7"/>
      <c r="M33" s="7"/>
      <c r="N33" s="7"/>
      <c r="O33" s="7"/>
      <c r="P33" s="7"/>
      <c r="Q33" s="7"/>
      <c r="R33" s="7"/>
      <c r="S33" s="25"/>
      <c r="T33" s="25"/>
    </row>
    <row r="34" spans="2:20" ht="19" x14ac:dyDescent="0.25">
      <c r="B34" s="18">
        <v>0.4513888888888889</v>
      </c>
      <c r="C34" s="20" t="s">
        <v>7</v>
      </c>
      <c r="D34" s="7"/>
      <c r="E34" s="7">
        <f t="shared" si="4"/>
        <v>0</v>
      </c>
      <c r="F34" s="16" t="s">
        <v>39</v>
      </c>
      <c r="G34" s="7" t="s">
        <v>15</v>
      </c>
      <c r="H34" s="7"/>
      <c r="I34" s="7">
        <f t="shared" si="5"/>
        <v>0</v>
      </c>
      <c r="K34" s="21">
        <v>0.75</v>
      </c>
      <c r="L34" s="22"/>
      <c r="M34" s="23"/>
      <c r="N34" s="23"/>
      <c r="O34" s="23"/>
      <c r="P34" s="23"/>
      <c r="Q34" s="23"/>
      <c r="R34" s="23"/>
      <c r="S34" s="27"/>
      <c r="T34" s="27"/>
    </row>
    <row r="35" spans="2:20" ht="19" x14ac:dyDescent="0.25">
      <c r="B35" s="18">
        <v>0.46875</v>
      </c>
      <c r="C35" s="7" t="s">
        <v>8</v>
      </c>
      <c r="D35" s="7"/>
      <c r="E35" s="7">
        <f t="shared" si="4"/>
        <v>0</v>
      </c>
      <c r="F35" s="16" t="s">
        <v>39</v>
      </c>
      <c r="G35" s="7" t="s">
        <v>16</v>
      </c>
      <c r="H35" s="7"/>
      <c r="I35" s="7">
        <f t="shared" si="5"/>
        <v>0</v>
      </c>
      <c r="K35" s="8"/>
      <c r="L35" s="35"/>
      <c r="S35" s="27"/>
      <c r="T35" s="27"/>
    </row>
    <row r="36" spans="2:20" ht="18.75" customHeight="1" x14ac:dyDescent="0.25">
      <c r="B36" s="18">
        <v>0.4861111111111111</v>
      </c>
      <c r="C36" s="7" t="s">
        <v>31</v>
      </c>
      <c r="D36" s="7"/>
      <c r="E36" s="7">
        <f t="shared" si="4"/>
        <v>0</v>
      </c>
      <c r="F36" s="16" t="s">
        <v>39</v>
      </c>
      <c r="G36" s="7" t="s">
        <v>27</v>
      </c>
      <c r="H36" s="7"/>
      <c r="I36" s="7">
        <f t="shared" si="5"/>
        <v>0</v>
      </c>
      <c r="S36" s="28"/>
      <c r="T36" s="28"/>
    </row>
    <row r="37" spans="2:20" ht="19" x14ac:dyDescent="0.25">
      <c r="B37" s="18">
        <v>0.50347222222222221</v>
      </c>
      <c r="C37" s="20" t="s">
        <v>32</v>
      </c>
      <c r="D37" s="7"/>
      <c r="E37" s="7">
        <f t="shared" si="4"/>
        <v>0</v>
      </c>
      <c r="F37" s="16" t="s">
        <v>39</v>
      </c>
      <c r="G37" s="7" t="s">
        <v>28</v>
      </c>
      <c r="H37" s="7"/>
      <c r="I37" s="7">
        <f t="shared" si="5"/>
        <v>0</v>
      </c>
      <c r="S37" s="25"/>
      <c r="T37" s="25"/>
    </row>
    <row r="38" spans="2:20" ht="19" x14ac:dyDescent="0.25">
      <c r="B38" s="18">
        <v>0.52083333333333337</v>
      </c>
      <c r="C38" s="7" t="s">
        <v>23</v>
      </c>
      <c r="D38" s="7"/>
      <c r="E38" s="7">
        <f t="shared" si="4"/>
        <v>0</v>
      </c>
      <c r="F38" s="16" t="s">
        <v>39</v>
      </c>
      <c r="G38" s="7" t="s">
        <v>49</v>
      </c>
      <c r="H38" s="7"/>
      <c r="I38" s="7">
        <f t="shared" si="5"/>
        <v>0</v>
      </c>
    </row>
    <row r="39" spans="2:20" ht="19" x14ac:dyDescent="0.25">
      <c r="B39" s="18">
        <v>0.53819444444444442</v>
      </c>
      <c r="C39" s="7" t="s">
        <v>24</v>
      </c>
      <c r="D39" s="7"/>
      <c r="E39" s="7">
        <f t="shared" si="4"/>
        <v>0</v>
      </c>
      <c r="F39" s="16" t="s">
        <v>39</v>
      </c>
      <c r="G39" s="7" t="s">
        <v>20</v>
      </c>
      <c r="H39" s="7"/>
      <c r="I39" s="7">
        <f t="shared" si="5"/>
        <v>0</v>
      </c>
    </row>
    <row r="40" spans="2:20" ht="19" x14ac:dyDescent="0.25">
      <c r="B40" s="18">
        <v>0.55555555555555558</v>
      </c>
      <c r="C40" s="7" t="s">
        <v>11</v>
      </c>
      <c r="D40" s="7"/>
      <c r="E40" s="7">
        <f t="shared" si="4"/>
        <v>0</v>
      </c>
      <c r="F40" s="16" t="s">
        <v>39</v>
      </c>
      <c r="G40" s="7" t="s">
        <v>15</v>
      </c>
      <c r="H40" s="7"/>
      <c r="I40" s="7">
        <f t="shared" si="5"/>
        <v>0</v>
      </c>
    </row>
    <row r="41" spans="2:20" ht="19" x14ac:dyDescent="0.25">
      <c r="B41" s="18">
        <v>0.57291666666666663</v>
      </c>
      <c r="C41" s="7" t="s">
        <v>12</v>
      </c>
      <c r="D41" s="7"/>
      <c r="E41" s="7">
        <f t="shared" si="4"/>
        <v>0</v>
      </c>
      <c r="F41" s="16" t="s">
        <v>39</v>
      </c>
      <c r="G41" s="7" t="s">
        <v>16</v>
      </c>
      <c r="H41" s="7"/>
      <c r="I41" s="7">
        <f t="shared" si="5"/>
        <v>0</v>
      </c>
    </row>
    <row r="42" spans="2:20" ht="19" x14ac:dyDescent="0.25">
      <c r="B42" s="18">
        <v>0.59027777777777779</v>
      </c>
      <c r="C42" s="7" t="s">
        <v>7</v>
      </c>
      <c r="D42" s="7"/>
      <c r="E42" s="7">
        <f t="shared" si="4"/>
        <v>0</v>
      </c>
      <c r="F42" s="16" t="s">
        <v>39</v>
      </c>
      <c r="G42" s="7" t="s">
        <v>27</v>
      </c>
      <c r="H42" s="7"/>
      <c r="I42" s="7">
        <f t="shared" si="5"/>
        <v>0</v>
      </c>
    </row>
    <row r="43" spans="2:20" ht="19" x14ac:dyDescent="0.25">
      <c r="B43" s="18">
        <v>0.60763888888888895</v>
      </c>
      <c r="C43" s="7" t="s">
        <v>8</v>
      </c>
      <c r="D43" s="7"/>
      <c r="E43" s="7">
        <f t="shared" si="4"/>
        <v>0</v>
      </c>
      <c r="F43" s="16" t="s">
        <v>39</v>
      </c>
      <c r="G43" s="7" t="s">
        <v>28</v>
      </c>
      <c r="H43" s="7"/>
      <c r="I43" s="7">
        <f t="shared" si="5"/>
        <v>0</v>
      </c>
    </row>
    <row r="44" spans="2:20" ht="19" x14ac:dyDescent="0.25">
      <c r="B44" s="18">
        <v>0.625</v>
      </c>
      <c r="C44" s="7" t="s">
        <v>31</v>
      </c>
      <c r="D44" s="7"/>
      <c r="E44" s="7">
        <f t="shared" si="4"/>
        <v>0</v>
      </c>
      <c r="F44" s="16" t="s">
        <v>39</v>
      </c>
      <c r="G44" s="7" t="s">
        <v>23</v>
      </c>
      <c r="H44" s="7"/>
      <c r="I44" s="7">
        <f t="shared" si="5"/>
        <v>0</v>
      </c>
    </row>
    <row r="45" spans="2:20" ht="19" x14ac:dyDescent="0.25">
      <c r="B45" s="18">
        <v>0.64236111111111105</v>
      </c>
      <c r="C45" s="7" t="s">
        <v>32</v>
      </c>
      <c r="D45" s="7"/>
      <c r="E45" s="7">
        <f t="shared" si="4"/>
        <v>0</v>
      </c>
      <c r="F45" s="16" t="s">
        <v>39</v>
      </c>
      <c r="G45" s="7" t="s">
        <v>24</v>
      </c>
      <c r="H45" s="7"/>
      <c r="I45" s="7">
        <f t="shared" si="5"/>
        <v>0</v>
      </c>
    </row>
    <row r="47" spans="2:20" ht="19" x14ac:dyDescent="0.25">
      <c r="B47" s="5" t="s">
        <v>52</v>
      </c>
      <c r="C47" s="12" t="s">
        <v>6</v>
      </c>
      <c r="D47" s="12" t="s">
        <v>38</v>
      </c>
      <c r="E47" s="12" t="s">
        <v>2</v>
      </c>
      <c r="F47" s="16" t="s">
        <v>39</v>
      </c>
      <c r="G47" s="12" t="s">
        <v>6</v>
      </c>
      <c r="H47" s="12" t="s">
        <v>38</v>
      </c>
      <c r="I47" s="12" t="s">
        <v>2</v>
      </c>
    </row>
    <row r="48" spans="2:20" ht="19" x14ac:dyDescent="0.25">
      <c r="B48" s="18">
        <v>0.41666666666666669</v>
      </c>
      <c r="C48" s="7" t="s">
        <v>31</v>
      </c>
      <c r="D48" s="7"/>
      <c r="E48" s="7">
        <f>IF(D48="",0,IF(D48=H48,1,IF(D48&gt;H48,3,0)))</f>
        <v>0</v>
      </c>
      <c r="F48" s="16" t="s">
        <v>39</v>
      </c>
      <c r="G48" s="7" t="s">
        <v>7</v>
      </c>
      <c r="H48" s="7"/>
      <c r="I48" s="7">
        <f>IF(H48="",0,IF(H48=D48,1,IF(H48&gt;D48,3,0)))</f>
        <v>0</v>
      </c>
    </row>
    <row r="49" spans="2:9" ht="19" x14ac:dyDescent="0.25">
      <c r="B49" s="18">
        <v>0.43402777777777773</v>
      </c>
      <c r="C49" s="7" t="s">
        <v>32</v>
      </c>
      <c r="D49" s="7"/>
      <c r="E49" s="7">
        <f t="shared" ref="E49:E61" si="6">IF(D49="",0,IF(D49=H49,1,IF(D49&gt;H49,3,0)))</f>
        <v>0</v>
      </c>
      <c r="F49" s="16" t="s">
        <v>39</v>
      </c>
      <c r="G49" s="7" t="s">
        <v>8</v>
      </c>
      <c r="H49" s="7"/>
      <c r="I49" s="7">
        <f t="shared" ref="I49:I61" si="7">IF(H49="",0,IF(H49=D49,1,IF(H49&gt;D49,3,0)))</f>
        <v>0</v>
      </c>
    </row>
    <row r="50" spans="2:9" ht="19" x14ac:dyDescent="0.25">
      <c r="B50" s="18">
        <v>0.4513888888888889</v>
      </c>
      <c r="C50" s="20" t="s">
        <v>49</v>
      </c>
      <c r="D50" s="7"/>
      <c r="E50" s="7">
        <f t="shared" si="6"/>
        <v>0</v>
      </c>
      <c r="F50" s="16" t="s">
        <v>39</v>
      </c>
      <c r="G50" s="7" t="s">
        <v>31</v>
      </c>
      <c r="H50" s="7"/>
      <c r="I50" s="7">
        <f t="shared" si="7"/>
        <v>0</v>
      </c>
    </row>
    <row r="51" spans="2:9" ht="19" x14ac:dyDescent="0.25">
      <c r="B51" s="18">
        <v>0.46875</v>
      </c>
      <c r="C51" s="7" t="s">
        <v>20</v>
      </c>
      <c r="D51" s="7"/>
      <c r="E51" s="7">
        <f t="shared" si="6"/>
        <v>0</v>
      </c>
      <c r="F51" s="16" t="s">
        <v>39</v>
      </c>
      <c r="G51" s="7" t="s">
        <v>32</v>
      </c>
      <c r="H51" s="7"/>
      <c r="I51" s="7">
        <f t="shared" si="7"/>
        <v>0</v>
      </c>
    </row>
    <row r="52" spans="2:9" ht="19" x14ac:dyDescent="0.25">
      <c r="B52" s="18">
        <v>0.4861111111111111</v>
      </c>
      <c r="C52" s="7" t="s">
        <v>15</v>
      </c>
      <c r="D52" s="7"/>
      <c r="E52" s="7">
        <f t="shared" si="6"/>
        <v>0</v>
      </c>
      <c r="F52" s="16" t="s">
        <v>39</v>
      </c>
      <c r="G52" s="7" t="s">
        <v>49</v>
      </c>
      <c r="H52" s="7"/>
      <c r="I52" s="7">
        <f t="shared" si="7"/>
        <v>0</v>
      </c>
    </row>
    <row r="53" spans="2:9" ht="19" x14ac:dyDescent="0.25">
      <c r="B53" s="18">
        <v>0.50347222222222221</v>
      </c>
      <c r="C53" s="20" t="s">
        <v>16</v>
      </c>
      <c r="D53" s="7"/>
      <c r="E53" s="7">
        <f t="shared" si="6"/>
        <v>0</v>
      </c>
      <c r="F53" s="16" t="s">
        <v>39</v>
      </c>
      <c r="G53" s="7" t="s">
        <v>20</v>
      </c>
      <c r="H53" s="7"/>
      <c r="I53" s="7">
        <f t="shared" si="7"/>
        <v>0</v>
      </c>
    </row>
    <row r="54" spans="2:9" ht="19" x14ac:dyDescent="0.25">
      <c r="B54" s="18">
        <v>0.52083333333333337</v>
      </c>
      <c r="C54" s="7" t="s">
        <v>15</v>
      </c>
      <c r="D54" s="7"/>
      <c r="E54" s="7">
        <f t="shared" si="6"/>
        <v>0</v>
      </c>
      <c r="F54" s="16" t="s">
        <v>39</v>
      </c>
      <c r="G54" s="7" t="s">
        <v>27</v>
      </c>
      <c r="H54" s="7"/>
      <c r="I54" s="7">
        <f t="shared" si="7"/>
        <v>0</v>
      </c>
    </row>
    <row r="55" spans="2:9" ht="19" x14ac:dyDescent="0.25">
      <c r="B55" s="18">
        <v>0.53819444444444442</v>
      </c>
      <c r="C55" s="7" t="s">
        <v>16</v>
      </c>
      <c r="D55" s="7"/>
      <c r="E55" s="7">
        <f t="shared" si="6"/>
        <v>0</v>
      </c>
      <c r="F55" s="16" t="s">
        <v>39</v>
      </c>
      <c r="G55" s="7" t="s">
        <v>28</v>
      </c>
      <c r="H55" s="7"/>
      <c r="I55" s="7">
        <f t="shared" si="7"/>
        <v>0</v>
      </c>
    </row>
    <row r="56" spans="2:9" ht="19" x14ac:dyDescent="0.25">
      <c r="B56" s="18">
        <v>0.55555555555555558</v>
      </c>
      <c r="C56" s="7" t="s">
        <v>27</v>
      </c>
      <c r="D56" s="7"/>
      <c r="E56" s="7">
        <f t="shared" si="6"/>
        <v>0</v>
      </c>
      <c r="F56" s="16" t="s">
        <v>39</v>
      </c>
      <c r="G56" s="7" t="s">
        <v>23</v>
      </c>
      <c r="H56" s="7"/>
      <c r="I56" s="7">
        <f t="shared" si="7"/>
        <v>0</v>
      </c>
    </row>
    <row r="57" spans="2:9" ht="19" x14ac:dyDescent="0.25">
      <c r="B57" s="18">
        <v>0.57291666666666663</v>
      </c>
      <c r="C57" s="7" t="s">
        <v>28</v>
      </c>
      <c r="D57" s="7"/>
      <c r="E57" s="7">
        <f t="shared" si="6"/>
        <v>0</v>
      </c>
      <c r="F57" s="16" t="s">
        <v>39</v>
      </c>
      <c r="G57" s="7" t="s">
        <v>24</v>
      </c>
      <c r="H57" s="7"/>
      <c r="I57" s="7">
        <f t="shared" si="7"/>
        <v>0</v>
      </c>
    </row>
    <row r="58" spans="2:9" ht="19" x14ac:dyDescent="0.25">
      <c r="B58" s="18">
        <v>0.59027777777777779</v>
      </c>
      <c r="C58" s="7" t="s">
        <v>23</v>
      </c>
      <c r="D58" s="7"/>
      <c r="E58" s="7">
        <f t="shared" si="6"/>
        <v>0</v>
      </c>
      <c r="F58" s="16" t="s">
        <v>39</v>
      </c>
      <c r="G58" s="7" t="s">
        <v>11</v>
      </c>
      <c r="H58" s="7"/>
      <c r="I58" s="7">
        <f t="shared" si="7"/>
        <v>0</v>
      </c>
    </row>
    <row r="59" spans="2:9" ht="19" x14ac:dyDescent="0.25">
      <c r="B59" s="18">
        <v>0.60763888888888895</v>
      </c>
      <c r="C59" s="7" t="s">
        <v>24</v>
      </c>
      <c r="D59" s="7"/>
      <c r="E59" s="7">
        <f t="shared" si="6"/>
        <v>0</v>
      </c>
      <c r="F59" s="16" t="s">
        <v>39</v>
      </c>
      <c r="G59" s="7" t="s">
        <v>12</v>
      </c>
      <c r="H59" s="7"/>
      <c r="I59" s="7">
        <f t="shared" si="7"/>
        <v>0</v>
      </c>
    </row>
    <row r="60" spans="2:9" ht="19" x14ac:dyDescent="0.25">
      <c r="B60" s="18">
        <v>0.625</v>
      </c>
      <c r="C60" s="7" t="s">
        <v>11</v>
      </c>
      <c r="D60" s="7"/>
      <c r="E60" s="7">
        <f t="shared" si="6"/>
        <v>0</v>
      </c>
      <c r="F60" s="16" t="s">
        <v>39</v>
      </c>
      <c r="G60" s="7" t="s">
        <v>7</v>
      </c>
      <c r="H60" s="7"/>
      <c r="I60" s="7">
        <f t="shared" si="7"/>
        <v>0</v>
      </c>
    </row>
    <row r="61" spans="2:9" ht="19" x14ac:dyDescent="0.25">
      <c r="B61" s="18">
        <v>0.64236111111111105</v>
      </c>
      <c r="C61" s="7" t="s">
        <v>12</v>
      </c>
      <c r="D61" s="7"/>
      <c r="E61" s="7">
        <f t="shared" si="6"/>
        <v>0</v>
      </c>
      <c r="F61" s="16" t="s">
        <v>39</v>
      </c>
      <c r="G61" s="7" t="s">
        <v>8</v>
      </c>
      <c r="H61" s="7"/>
      <c r="I61" s="7">
        <f t="shared" si="7"/>
        <v>0</v>
      </c>
    </row>
  </sheetData>
  <mergeCells count="3">
    <mergeCell ref="B1:R3"/>
    <mergeCell ref="B14:I14"/>
    <mergeCell ref="K14:R14"/>
  </mergeCells>
  <pageMargins left="0.25" right="0.25" top="0.75" bottom="0.75" header="0.3" footer="0.3"/>
  <pageSetup paperSize="9" scale="43"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" workbookViewId="0">
      <selection sqref="A1:F33"/>
    </sheetView>
  </sheetViews>
  <sheetFormatPr baseColWidth="10" defaultColWidth="11" defaultRowHeight="16" x14ac:dyDescent="0.2"/>
  <cols>
    <col min="3" max="3" width="10.83203125" customWidth="1"/>
    <col min="4" max="4" width="17.83203125" style="100" bestFit="1" customWidth="1"/>
    <col min="5" max="5" width="12.1640625" bestFit="1" customWidth="1"/>
    <col min="6" max="6" width="11" style="8"/>
  </cols>
  <sheetData>
    <row r="1" spans="1:13" ht="16" customHeight="1" x14ac:dyDescent="0.2">
      <c r="A1" s="221" t="s">
        <v>142</v>
      </c>
      <c r="B1" s="221"/>
      <c r="C1" s="221"/>
      <c r="D1" s="221"/>
      <c r="E1" s="221"/>
      <c r="F1" s="22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  <c r="E4" s="24"/>
    </row>
    <row r="5" spans="1:13" ht="16" customHeight="1" x14ac:dyDescent="0.2">
      <c r="B5" s="39" t="s">
        <v>143</v>
      </c>
      <c r="C5" s="39" t="s">
        <v>6</v>
      </c>
      <c r="D5" s="73" t="s">
        <v>144</v>
      </c>
      <c r="E5" s="44" t="s">
        <v>145</v>
      </c>
      <c r="F5" s="3" t="s">
        <v>2</v>
      </c>
      <c r="G5" s="74"/>
      <c r="H5" s="74"/>
      <c r="I5" s="74"/>
      <c r="J5" s="74"/>
      <c r="K5" s="74"/>
      <c r="L5" s="74"/>
      <c r="M5" s="74"/>
    </row>
    <row r="6" spans="1:13" ht="16" customHeight="1" x14ac:dyDescent="0.2">
      <c r="A6" s="53">
        <f t="shared" ref="A6:A14" si="0">A5+1</f>
        <v>1</v>
      </c>
      <c r="B6" s="102">
        <v>1</v>
      </c>
      <c r="C6" s="103" t="s">
        <v>8</v>
      </c>
      <c r="D6" s="104" t="s">
        <v>245</v>
      </c>
      <c r="E6" s="105" t="s">
        <v>537</v>
      </c>
      <c r="F6" s="8">
        <v>28</v>
      </c>
      <c r="G6" s="74"/>
      <c r="H6" s="74"/>
      <c r="I6" s="74"/>
      <c r="J6" s="74"/>
      <c r="K6" s="74"/>
      <c r="L6" s="74"/>
      <c r="M6" s="74"/>
    </row>
    <row r="7" spans="1:13" ht="16" customHeight="1" x14ac:dyDescent="0.2">
      <c r="A7" s="53">
        <f t="shared" si="0"/>
        <v>2</v>
      </c>
      <c r="B7" s="102">
        <v>1</v>
      </c>
      <c r="C7" s="103" t="s">
        <v>23</v>
      </c>
      <c r="D7" s="104" t="s">
        <v>255</v>
      </c>
      <c r="E7" s="105" t="s">
        <v>532</v>
      </c>
      <c r="F7" s="8">
        <v>27</v>
      </c>
      <c r="G7" s="74"/>
      <c r="H7" s="74"/>
      <c r="I7" s="74"/>
      <c r="J7" s="74"/>
      <c r="K7" s="74"/>
      <c r="L7" s="74"/>
      <c r="M7" s="74"/>
    </row>
    <row r="8" spans="1:13" x14ac:dyDescent="0.2">
      <c r="A8" s="53">
        <f t="shared" si="0"/>
        <v>3</v>
      </c>
      <c r="B8" s="102">
        <v>2</v>
      </c>
      <c r="C8" s="103" t="s">
        <v>7</v>
      </c>
      <c r="D8" s="104" t="s">
        <v>183</v>
      </c>
      <c r="E8" s="105" t="s">
        <v>555</v>
      </c>
      <c r="F8" s="8">
        <v>26</v>
      </c>
    </row>
    <row r="9" spans="1:13" ht="24" x14ac:dyDescent="0.2">
      <c r="A9" s="53">
        <f t="shared" si="0"/>
        <v>4</v>
      </c>
      <c r="B9" s="102">
        <v>1</v>
      </c>
      <c r="C9" s="103" t="s">
        <v>28</v>
      </c>
      <c r="D9" s="104" t="s">
        <v>419</v>
      </c>
      <c r="E9" s="105" t="s">
        <v>533</v>
      </c>
      <c r="F9" s="8">
        <v>25</v>
      </c>
      <c r="G9" s="55"/>
      <c r="H9" s="56"/>
      <c r="I9" s="56"/>
      <c r="J9" s="56"/>
      <c r="K9" s="56"/>
      <c r="L9" s="56"/>
      <c r="M9" s="57"/>
    </row>
    <row r="10" spans="1:13" ht="24" x14ac:dyDescent="0.2">
      <c r="A10" s="53">
        <f t="shared" si="0"/>
        <v>5</v>
      </c>
      <c r="B10" s="102">
        <v>2</v>
      </c>
      <c r="C10" s="103" t="s">
        <v>24</v>
      </c>
      <c r="D10" s="104" t="s">
        <v>189</v>
      </c>
      <c r="E10" s="105" t="s">
        <v>533</v>
      </c>
      <c r="F10" s="8">
        <v>24</v>
      </c>
      <c r="G10" s="58"/>
      <c r="H10" s="59"/>
      <c r="I10" s="59"/>
      <c r="J10" s="59"/>
      <c r="K10" s="59"/>
      <c r="L10" s="59"/>
      <c r="M10" s="60"/>
    </row>
    <row r="11" spans="1:13" ht="24" x14ac:dyDescent="0.2">
      <c r="A11" s="53">
        <f t="shared" si="0"/>
        <v>6</v>
      </c>
      <c r="B11" s="102">
        <v>2</v>
      </c>
      <c r="C11" s="103" t="s">
        <v>8</v>
      </c>
      <c r="D11" s="104" t="s">
        <v>551</v>
      </c>
      <c r="E11" s="105" t="s">
        <v>552</v>
      </c>
      <c r="F11" s="8">
        <v>23</v>
      </c>
      <c r="G11" s="61"/>
      <c r="H11" s="62"/>
      <c r="I11" s="62"/>
      <c r="J11" s="62"/>
      <c r="K11" s="62"/>
      <c r="L11" s="62"/>
      <c r="M11" s="63"/>
    </row>
    <row r="12" spans="1:13" x14ac:dyDescent="0.2">
      <c r="A12" s="53">
        <f t="shared" si="0"/>
        <v>7</v>
      </c>
      <c r="B12" s="102">
        <v>1</v>
      </c>
      <c r="C12" s="103" t="s">
        <v>11</v>
      </c>
      <c r="D12" s="104" t="s">
        <v>201</v>
      </c>
      <c r="E12" s="105" t="s">
        <v>538</v>
      </c>
      <c r="F12" s="8">
        <v>22</v>
      </c>
    </row>
    <row r="13" spans="1:13" ht="24" x14ac:dyDescent="0.2">
      <c r="A13" s="53">
        <f t="shared" si="0"/>
        <v>8</v>
      </c>
      <c r="B13" s="102">
        <v>2</v>
      </c>
      <c r="C13" s="103" t="s">
        <v>11</v>
      </c>
      <c r="D13" s="104" t="s">
        <v>553</v>
      </c>
      <c r="E13" s="105" t="s">
        <v>554</v>
      </c>
      <c r="F13" s="8">
        <v>21</v>
      </c>
      <c r="G13" s="54"/>
      <c r="H13" s="54"/>
      <c r="I13" s="54"/>
      <c r="J13" s="54"/>
      <c r="K13" s="54"/>
      <c r="L13" s="54"/>
      <c r="M13" s="54"/>
    </row>
    <row r="14" spans="1:13" ht="24" x14ac:dyDescent="0.2">
      <c r="A14" s="53">
        <f t="shared" si="0"/>
        <v>9</v>
      </c>
      <c r="B14" s="50">
        <v>1</v>
      </c>
      <c r="C14" s="75" t="s">
        <v>7</v>
      </c>
      <c r="D14" s="87" t="s">
        <v>227</v>
      </c>
      <c r="E14" s="52" t="s">
        <v>539</v>
      </c>
      <c r="F14" s="8">
        <v>20</v>
      </c>
      <c r="G14" s="54"/>
      <c r="H14" s="54"/>
      <c r="I14" s="54"/>
      <c r="J14" s="54"/>
      <c r="K14" s="54"/>
      <c r="L14" s="54"/>
      <c r="M14" s="54"/>
    </row>
    <row r="15" spans="1:13" ht="24" x14ac:dyDescent="0.2">
      <c r="A15" s="53">
        <v>1</v>
      </c>
      <c r="B15" s="50">
        <v>1</v>
      </c>
      <c r="C15" s="75" t="s">
        <v>12</v>
      </c>
      <c r="D15" s="87" t="s">
        <v>174</v>
      </c>
      <c r="E15" s="52" t="s">
        <v>529</v>
      </c>
      <c r="F15" s="8">
        <v>19</v>
      </c>
      <c r="G15" s="54"/>
      <c r="H15" s="54"/>
      <c r="I15" s="54"/>
      <c r="J15" s="54"/>
      <c r="K15" s="54"/>
      <c r="L15" s="54"/>
      <c r="M15" s="54"/>
    </row>
    <row r="16" spans="1:13" x14ac:dyDescent="0.2">
      <c r="A16" s="53">
        <f t="shared" ref="A16:A33" si="1">A15+1</f>
        <v>2</v>
      </c>
      <c r="B16" s="50">
        <v>1</v>
      </c>
      <c r="C16" s="75" t="s">
        <v>16</v>
      </c>
      <c r="D16" s="87" t="s">
        <v>275</v>
      </c>
      <c r="E16" s="52" t="s">
        <v>530</v>
      </c>
      <c r="F16" s="8">
        <v>18</v>
      </c>
    </row>
    <row r="17" spans="1:13" ht="24" x14ac:dyDescent="0.2">
      <c r="A17" s="53">
        <f t="shared" si="1"/>
        <v>3</v>
      </c>
      <c r="B17" s="50">
        <v>2</v>
      </c>
      <c r="C17" s="75" t="s">
        <v>20</v>
      </c>
      <c r="D17" s="87" t="s">
        <v>193</v>
      </c>
      <c r="E17" s="52" t="s">
        <v>557</v>
      </c>
      <c r="F17" s="8">
        <v>17</v>
      </c>
      <c r="G17" s="54"/>
      <c r="H17" s="54"/>
      <c r="I17" s="54"/>
      <c r="J17" s="54"/>
      <c r="K17" s="54"/>
      <c r="L17" s="54"/>
      <c r="M17" s="54"/>
    </row>
    <row r="18" spans="1:13" ht="24" x14ac:dyDescent="0.2">
      <c r="A18" s="53">
        <f t="shared" si="1"/>
        <v>4</v>
      </c>
      <c r="B18" s="50">
        <v>2</v>
      </c>
      <c r="C18" s="75" t="s">
        <v>12</v>
      </c>
      <c r="D18" s="87" t="s">
        <v>545</v>
      </c>
      <c r="E18" s="52" t="s">
        <v>546</v>
      </c>
      <c r="F18" s="8">
        <v>16</v>
      </c>
      <c r="G18" s="54"/>
      <c r="H18" s="54"/>
      <c r="I18" s="54"/>
      <c r="J18" s="54"/>
      <c r="K18" s="54"/>
      <c r="L18" s="54"/>
      <c r="M18" s="54"/>
    </row>
    <row r="19" spans="1:13" ht="24" x14ac:dyDescent="0.2">
      <c r="A19" s="53">
        <f t="shared" si="1"/>
        <v>5</v>
      </c>
      <c r="B19" s="50">
        <v>1</v>
      </c>
      <c r="C19" s="75" t="s">
        <v>31</v>
      </c>
      <c r="D19" s="87" t="s">
        <v>187</v>
      </c>
      <c r="E19" s="52" t="s">
        <v>544</v>
      </c>
      <c r="F19" s="8">
        <v>15</v>
      </c>
      <c r="G19" s="54"/>
      <c r="H19" s="54"/>
      <c r="I19" s="54"/>
      <c r="J19" s="54"/>
      <c r="K19" s="54"/>
      <c r="L19" s="54"/>
      <c r="M19" s="54"/>
    </row>
    <row r="20" spans="1:13" x14ac:dyDescent="0.2">
      <c r="A20" s="53">
        <f t="shared" si="1"/>
        <v>6</v>
      </c>
      <c r="B20" s="50">
        <v>1</v>
      </c>
      <c r="C20" s="75" t="s">
        <v>20</v>
      </c>
      <c r="D20" s="87" t="s">
        <v>425</v>
      </c>
      <c r="E20" s="52" t="s">
        <v>542</v>
      </c>
      <c r="F20" s="8">
        <v>14</v>
      </c>
    </row>
    <row r="21" spans="1:13" x14ac:dyDescent="0.2">
      <c r="A21" s="53">
        <f t="shared" si="1"/>
        <v>7</v>
      </c>
      <c r="B21" s="50">
        <v>1</v>
      </c>
      <c r="C21" s="75" t="s">
        <v>32</v>
      </c>
      <c r="D21" s="72" t="s">
        <v>535</v>
      </c>
      <c r="E21" s="52" t="s">
        <v>536</v>
      </c>
      <c r="F21" s="8">
        <v>13</v>
      </c>
    </row>
    <row r="22" spans="1:13" x14ac:dyDescent="0.2">
      <c r="A22" s="53">
        <f t="shared" si="1"/>
        <v>8</v>
      </c>
      <c r="B22" s="50">
        <v>2</v>
      </c>
      <c r="C22" s="75" t="s">
        <v>28</v>
      </c>
      <c r="D22" s="72" t="s">
        <v>198</v>
      </c>
      <c r="E22" s="52" t="s">
        <v>549</v>
      </c>
      <c r="F22" s="8">
        <v>12</v>
      </c>
    </row>
    <row r="23" spans="1:13" x14ac:dyDescent="0.2">
      <c r="A23" s="53">
        <f t="shared" si="1"/>
        <v>9</v>
      </c>
      <c r="B23" s="50">
        <v>1</v>
      </c>
      <c r="C23" s="75" t="s">
        <v>15</v>
      </c>
      <c r="D23" s="72" t="s">
        <v>540</v>
      </c>
      <c r="E23" s="52" t="s">
        <v>541</v>
      </c>
      <c r="F23" s="8">
        <v>11</v>
      </c>
    </row>
    <row r="24" spans="1:13" x14ac:dyDescent="0.2">
      <c r="A24" s="53">
        <f t="shared" si="1"/>
        <v>10</v>
      </c>
      <c r="B24" s="50">
        <v>2</v>
      </c>
      <c r="C24" s="75" t="s">
        <v>15</v>
      </c>
      <c r="D24" s="72" t="s">
        <v>170</v>
      </c>
      <c r="E24" s="52" t="s">
        <v>556</v>
      </c>
      <c r="F24" s="8">
        <v>10</v>
      </c>
    </row>
    <row r="25" spans="1:13" x14ac:dyDescent="0.2">
      <c r="A25" s="53">
        <f t="shared" si="1"/>
        <v>11</v>
      </c>
      <c r="B25" s="50">
        <v>2</v>
      </c>
      <c r="C25" s="75" t="s">
        <v>32</v>
      </c>
      <c r="D25" s="72" t="s">
        <v>212</v>
      </c>
      <c r="E25" s="52" t="s">
        <v>550</v>
      </c>
      <c r="F25" s="8">
        <v>9</v>
      </c>
    </row>
    <row r="26" spans="1:13" x14ac:dyDescent="0.2">
      <c r="A26" s="53">
        <f t="shared" si="1"/>
        <v>12</v>
      </c>
      <c r="B26" s="50">
        <v>1</v>
      </c>
      <c r="C26" s="75" t="s">
        <v>24</v>
      </c>
      <c r="D26" s="72" t="s">
        <v>209</v>
      </c>
      <c r="E26" s="52" t="s">
        <v>531</v>
      </c>
      <c r="F26" s="8">
        <v>8</v>
      </c>
    </row>
    <row r="27" spans="1:13" x14ac:dyDescent="0.2">
      <c r="A27" s="53">
        <f t="shared" si="1"/>
        <v>13</v>
      </c>
      <c r="B27" s="50">
        <v>1</v>
      </c>
      <c r="C27" s="75" t="s">
        <v>27</v>
      </c>
      <c r="D27" s="72" t="s">
        <v>172</v>
      </c>
      <c r="E27" s="52" t="s">
        <v>543</v>
      </c>
      <c r="F27" s="8">
        <v>7</v>
      </c>
    </row>
    <row r="28" spans="1:13" x14ac:dyDescent="0.2">
      <c r="A28" s="53">
        <f t="shared" si="1"/>
        <v>14</v>
      </c>
      <c r="B28" s="50">
        <v>1</v>
      </c>
      <c r="C28" s="75" t="s">
        <v>19</v>
      </c>
      <c r="D28" s="72" t="s">
        <v>211</v>
      </c>
      <c r="E28" s="52" t="s">
        <v>534</v>
      </c>
      <c r="F28" s="8">
        <v>6</v>
      </c>
    </row>
    <row r="29" spans="1:13" x14ac:dyDescent="0.2">
      <c r="A29" s="53">
        <f t="shared" si="1"/>
        <v>15</v>
      </c>
      <c r="B29" s="50">
        <v>2</v>
      </c>
      <c r="C29" s="75" t="s">
        <v>19</v>
      </c>
      <c r="D29" s="72" t="s">
        <v>223</v>
      </c>
      <c r="E29" s="52" t="s">
        <v>534</v>
      </c>
      <c r="F29" s="8">
        <v>5</v>
      </c>
    </row>
    <row r="30" spans="1:13" x14ac:dyDescent="0.2">
      <c r="A30" s="53">
        <f t="shared" si="1"/>
        <v>16</v>
      </c>
      <c r="B30" s="50">
        <v>2</v>
      </c>
      <c r="C30" s="75" t="s">
        <v>31</v>
      </c>
      <c r="D30" s="72" t="s">
        <v>270</v>
      </c>
      <c r="E30" s="52" t="s">
        <v>534</v>
      </c>
      <c r="F30" s="8">
        <v>4</v>
      </c>
    </row>
    <row r="31" spans="1:13" x14ac:dyDescent="0.2">
      <c r="A31" s="53">
        <f t="shared" si="1"/>
        <v>17</v>
      </c>
      <c r="B31" s="50">
        <v>2</v>
      </c>
      <c r="C31" s="75" t="s">
        <v>23</v>
      </c>
      <c r="D31" s="72" t="s">
        <v>234</v>
      </c>
      <c r="E31" s="52" t="s">
        <v>548</v>
      </c>
      <c r="F31" s="8">
        <v>3</v>
      </c>
    </row>
    <row r="32" spans="1:13" x14ac:dyDescent="0.2">
      <c r="A32" s="53">
        <f t="shared" si="1"/>
        <v>18</v>
      </c>
      <c r="B32" s="50">
        <v>2</v>
      </c>
      <c r="C32" s="75" t="s">
        <v>27</v>
      </c>
      <c r="D32" s="72" t="s">
        <v>558</v>
      </c>
      <c r="E32" s="52" t="s">
        <v>559</v>
      </c>
      <c r="F32" s="8">
        <v>2</v>
      </c>
    </row>
    <row r="33" spans="1:6" x14ac:dyDescent="0.2">
      <c r="A33" s="53">
        <f t="shared" si="1"/>
        <v>19</v>
      </c>
      <c r="B33" s="50">
        <v>2</v>
      </c>
      <c r="C33" s="75" t="s">
        <v>16</v>
      </c>
      <c r="D33" s="72" t="s">
        <v>251</v>
      </c>
      <c r="E33" s="52" t="s">
        <v>547</v>
      </c>
      <c r="F33" s="8">
        <v>1</v>
      </c>
    </row>
  </sheetData>
  <autoFilter ref="B5:E5">
    <filterColumn colId="2" showButton="0"/>
  </autoFilter>
  <sortState ref="A5:E33">
    <sortCondition descending="1" ref="E5:E33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6" zoomScaleNormal="96" workbookViewId="0">
      <selection sqref="A1:F33"/>
    </sheetView>
  </sheetViews>
  <sheetFormatPr baseColWidth="10" defaultColWidth="11" defaultRowHeight="16" x14ac:dyDescent="0.2"/>
  <cols>
    <col min="3" max="3" width="10.83203125" customWidth="1"/>
    <col min="4" max="4" width="20" bestFit="1" customWidth="1"/>
  </cols>
  <sheetData>
    <row r="1" spans="1:13" ht="16" customHeight="1" x14ac:dyDescent="0.2">
      <c r="A1" s="221" t="s">
        <v>149</v>
      </c>
      <c r="B1" s="221"/>
      <c r="C1" s="221"/>
      <c r="D1" s="221"/>
      <c r="E1" s="221"/>
      <c r="F1" s="7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7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7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">
      <c r="B5" s="39" t="s">
        <v>143</v>
      </c>
      <c r="C5" s="39" t="s">
        <v>6</v>
      </c>
      <c r="D5" s="108" t="s">
        <v>144</v>
      </c>
      <c r="E5" s="44" t="s">
        <v>145</v>
      </c>
      <c r="F5" s="110" t="s">
        <v>2</v>
      </c>
      <c r="G5" s="74"/>
      <c r="H5" s="74"/>
      <c r="I5" s="74"/>
      <c r="J5" s="74"/>
      <c r="K5" s="74"/>
      <c r="L5" s="74"/>
      <c r="M5" s="74"/>
    </row>
    <row r="6" spans="1:13" ht="16" customHeight="1" x14ac:dyDescent="0.2">
      <c r="A6" s="53">
        <f>A5+1</f>
        <v>1</v>
      </c>
      <c r="B6" s="50">
        <v>1</v>
      </c>
      <c r="C6" s="75" t="s">
        <v>24</v>
      </c>
      <c r="D6" s="109" t="s">
        <v>233</v>
      </c>
      <c r="E6" s="52" t="s">
        <v>646</v>
      </c>
      <c r="F6">
        <v>28</v>
      </c>
      <c r="G6" s="74"/>
      <c r="H6" s="74"/>
      <c r="I6" s="74"/>
      <c r="J6" s="74"/>
      <c r="K6" s="74"/>
      <c r="L6" s="74"/>
      <c r="M6" s="74"/>
    </row>
    <row r="7" spans="1:13" ht="16" customHeight="1" x14ac:dyDescent="0.2">
      <c r="A7" s="53">
        <f>A6+1</f>
        <v>2</v>
      </c>
      <c r="B7" s="50">
        <v>2</v>
      </c>
      <c r="C7" s="75" t="s">
        <v>23</v>
      </c>
      <c r="D7" s="109" t="s">
        <v>190</v>
      </c>
      <c r="E7" s="52" t="s">
        <v>651</v>
      </c>
      <c r="F7">
        <v>27</v>
      </c>
      <c r="G7" s="74"/>
      <c r="H7" s="74"/>
      <c r="I7" s="74"/>
      <c r="J7" s="74"/>
      <c r="K7" s="74"/>
      <c r="L7" s="74"/>
      <c r="M7" s="74"/>
    </row>
    <row r="8" spans="1:13" x14ac:dyDescent="0.2">
      <c r="A8" s="53">
        <f>A7+1</f>
        <v>3</v>
      </c>
      <c r="B8" s="50">
        <v>1</v>
      </c>
      <c r="C8" s="75" t="s">
        <v>7</v>
      </c>
      <c r="D8" s="109" t="s">
        <v>169</v>
      </c>
      <c r="E8" s="52" t="s">
        <v>644</v>
      </c>
      <c r="F8">
        <v>26</v>
      </c>
    </row>
    <row r="9" spans="1:13" ht="15.75" customHeight="1" x14ac:dyDescent="0.2">
      <c r="A9" s="53">
        <v>1</v>
      </c>
      <c r="B9" s="50">
        <v>1</v>
      </c>
      <c r="C9" s="75" t="s">
        <v>12</v>
      </c>
      <c r="D9" s="109" t="s">
        <v>420</v>
      </c>
      <c r="E9" s="52" t="s">
        <v>644</v>
      </c>
      <c r="F9">
        <v>25</v>
      </c>
      <c r="G9" s="55"/>
      <c r="H9" s="56"/>
      <c r="I9" s="56"/>
      <c r="J9" s="56"/>
      <c r="K9" s="56"/>
      <c r="L9" s="56"/>
      <c r="M9" s="57"/>
    </row>
    <row r="10" spans="1:13" ht="15.75" customHeight="1" x14ac:dyDescent="0.2">
      <c r="A10" s="53">
        <f t="shared" ref="A10:A33" si="0">A9+1</f>
        <v>2</v>
      </c>
      <c r="B10" s="50">
        <v>2</v>
      </c>
      <c r="C10" s="75" t="s">
        <v>8</v>
      </c>
      <c r="D10" s="109" t="s">
        <v>225</v>
      </c>
      <c r="E10" s="52" t="s">
        <v>644</v>
      </c>
      <c r="F10">
        <v>24</v>
      </c>
      <c r="K10" s="59"/>
      <c r="L10" s="59"/>
      <c r="M10" s="60"/>
    </row>
    <row r="11" spans="1:13" ht="15.75" customHeight="1" x14ac:dyDescent="0.2">
      <c r="A11" s="53">
        <f t="shared" si="0"/>
        <v>3</v>
      </c>
      <c r="B11" s="50">
        <v>2</v>
      </c>
      <c r="C11" s="75" t="s">
        <v>7</v>
      </c>
      <c r="D11" s="109" t="s">
        <v>424</v>
      </c>
      <c r="E11" s="52" t="s">
        <v>644</v>
      </c>
      <c r="F11">
        <v>23</v>
      </c>
      <c r="K11" s="62"/>
      <c r="L11" s="62"/>
      <c r="M11" s="63"/>
    </row>
    <row r="12" spans="1:13" x14ac:dyDescent="0.2">
      <c r="A12" s="53">
        <f t="shared" si="0"/>
        <v>4</v>
      </c>
      <c r="B12" s="50">
        <v>2</v>
      </c>
      <c r="C12" s="75" t="s">
        <v>12</v>
      </c>
      <c r="D12" s="109" t="s">
        <v>188</v>
      </c>
      <c r="E12" s="52" t="s">
        <v>644</v>
      </c>
      <c r="F12">
        <v>22</v>
      </c>
    </row>
    <row r="13" spans="1:13" ht="15.75" customHeight="1" x14ac:dyDescent="0.2">
      <c r="A13" s="53">
        <f t="shared" si="0"/>
        <v>5</v>
      </c>
      <c r="B13" s="50">
        <v>2</v>
      </c>
      <c r="C13" s="75" t="s">
        <v>32</v>
      </c>
      <c r="D13" s="109" t="s">
        <v>224</v>
      </c>
      <c r="E13" s="52" t="s">
        <v>648</v>
      </c>
      <c r="F13">
        <v>21</v>
      </c>
      <c r="K13" s="54"/>
      <c r="L13" s="54"/>
      <c r="M13" s="54"/>
    </row>
    <row r="14" spans="1:13" ht="15.75" customHeight="1" x14ac:dyDescent="0.2">
      <c r="A14" s="53">
        <f t="shared" si="0"/>
        <v>6</v>
      </c>
      <c r="B14" s="50">
        <v>2</v>
      </c>
      <c r="C14" s="75" t="s">
        <v>28</v>
      </c>
      <c r="D14" s="109" t="s">
        <v>422</v>
      </c>
      <c r="E14" s="52" t="s">
        <v>648</v>
      </c>
      <c r="F14">
        <v>20</v>
      </c>
      <c r="K14" s="54"/>
      <c r="L14" s="54"/>
      <c r="M14" s="54"/>
    </row>
    <row r="15" spans="1:13" ht="15.75" customHeight="1" x14ac:dyDescent="0.2">
      <c r="A15" s="53">
        <f t="shared" si="0"/>
        <v>7</v>
      </c>
      <c r="B15" s="50">
        <v>1</v>
      </c>
      <c r="C15" s="75" t="s">
        <v>11</v>
      </c>
      <c r="D15" s="109" t="s">
        <v>192</v>
      </c>
      <c r="E15" s="52" t="s">
        <v>648</v>
      </c>
      <c r="F15">
        <v>19</v>
      </c>
      <c r="G15" s="54"/>
      <c r="H15" s="54"/>
      <c r="I15" s="54"/>
      <c r="J15" s="54"/>
      <c r="K15" s="54"/>
      <c r="L15" s="54"/>
      <c r="M15" s="54"/>
    </row>
    <row r="16" spans="1:13" x14ac:dyDescent="0.2">
      <c r="A16" s="53">
        <f t="shared" si="0"/>
        <v>8</v>
      </c>
      <c r="B16" s="50">
        <v>1</v>
      </c>
      <c r="C16" s="75" t="s">
        <v>32</v>
      </c>
      <c r="D16" s="109" t="s">
        <v>180</v>
      </c>
      <c r="E16" s="52" t="s">
        <v>648</v>
      </c>
      <c r="F16">
        <v>17</v>
      </c>
    </row>
    <row r="17" spans="1:13" ht="15.75" customHeight="1" x14ac:dyDescent="0.2">
      <c r="A17" s="53">
        <f t="shared" si="0"/>
        <v>9</v>
      </c>
      <c r="B17" s="50">
        <v>1</v>
      </c>
      <c r="C17" s="75" t="s">
        <v>28</v>
      </c>
      <c r="D17" s="109" t="s">
        <v>257</v>
      </c>
      <c r="E17" s="52" t="s">
        <v>648</v>
      </c>
      <c r="F17">
        <v>18</v>
      </c>
      <c r="G17" s="54" t="s">
        <v>150</v>
      </c>
      <c r="H17" s="54"/>
      <c r="I17" s="54"/>
      <c r="J17" s="54"/>
      <c r="K17" s="54"/>
      <c r="L17" s="54"/>
      <c r="M17" s="54"/>
    </row>
    <row r="18" spans="1:13" ht="15.75" customHeight="1" x14ac:dyDescent="0.2">
      <c r="A18" s="53">
        <f t="shared" si="0"/>
        <v>10</v>
      </c>
      <c r="B18" s="50">
        <v>1</v>
      </c>
      <c r="C18" s="75" t="s">
        <v>8</v>
      </c>
      <c r="D18" s="109" t="s">
        <v>421</v>
      </c>
      <c r="E18" s="52" t="s">
        <v>649</v>
      </c>
      <c r="F18">
        <v>14</v>
      </c>
      <c r="G18" s="54"/>
      <c r="H18" s="54"/>
      <c r="I18" s="54"/>
      <c r="J18" s="54"/>
      <c r="K18" s="54"/>
      <c r="L18" s="54"/>
      <c r="M18" s="54"/>
    </row>
    <row r="19" spans="1:13" ht="15.75" customHeight="1" x14ac:dyDescent="0.2">
      <c r="A19" s="53">
        <f t="shared" si="0"/>
        <v>11</v>
      </c>
      <c r="B19" s="50">
        <v>1</v>
      </c>
      <c r="C19" s="75" t="s">
        <v>20</v>
      </c>
      <c r="D19" s="109" t="s">
        <v>185</v>
      </c>
      <c r="E19" s="52" t="s">
        <v>649</v>
      </c>
      <c r="F19">
        <v>15</v>
      </c>
      <c r="G19" s="54"/>
      <c r="H19" s="54"/>
      <c r="I19" s="54"/>
      <c r="J19" s="54"/>
      <c r="K19" s="54"/>
      <c r="L19" s="54"/>
      <c r="M19" s="54"/>
    </row>
    <row r="20" spans="1:13" x14ac:dyDescent="0.2">
      <c r="A20" s="53">
        <f t="shared" si="0"/>
        <v>12</v>
      </c>
      <c r="B20" s="50">
        <v>2</v>
      </c>
      <c r="C20" s="75" t="s">
        <v>16</v>
      </c>
      <c r="D20" s="109" t="s">
        <v>175</v>
      </c>
      <c r="E20" s="52" t="s">
        <v>649</v>
      </c>
      <c r="F20">
        <v>16</v>
      </c>
    </row>
    <row r="21" spans="1:13" ht="15.75" customHeight="1" x14ac:dyDescent="0.2">
      <c r="A21" s="53">
        <f t="shared" si="0"/>
        <v>13</v>
      </c>
      <c r="B21" s="50">
        <v>1</v>
      </c>
      <c r="C21" s="75" t="s">
        <v>16</v>
      </c>
      <c r="D21" s="109" t="s">
        <v>232</v>
      </c>
      <c r="E21" s="52" t="s">
        <v>645</v>
      </c>
      <c r="F21">
        <v>12</v>
      </c>
      <c r="G21" s="54" t="s">
        <v>123</v>
      </c>
      <c r="H21" s="54"/>
      <c r="I21" s="54"/>
      <c r="J21" s="54"/>
      <c r="K21" s="54"/>
      <c r="L21" s="54"/>
      <c r="M21" s="54"/>
    </row>
    <row r="22" spans="1:13" ht="15.75" customHeight="1" x14ac:dyDescent="0.2">
      <c r="A22" s="53">
        <f t="shared" si="0"/>
        <v>14</v>
      </c>
      <c r="B22" s="50">
        <v>2</v>
      </c>
      <c r="C22" s="75" t="s">
        <v>11</v>
      </c>
      <c r="D22" s="109" t="s">
        <v>423</v>
      </c>
      <c r="E22" s="52" t="s">
        <v>645</v>
      </c>
      <c r="F22">
        <v>13</v>
      </c>
      <c r="G22" s="54"/>
      <c r="H22" s="54"/>
      <c r="I22" s="54"/>
      <c r="J22" s="54"/>
      <c r="K22" s="54"/>
      <c r="L22" s="54"/>
      <c r="M22" s="54"/>
    </row>
    <row r="23" spans="1:13" ht="15.75" customHeight="1" x14ac:dyDescent="0.2">
      <c r="A23" s="53">
        <f t="shared" si="0"/>
        <v>15</v>
      </c>
      <c r="B23" s="50">
        <v>1</v>
      </c>
      <c r="C23" s="75" t="s">
        <v>23</v>
      </c>
      <c r="D23" s="109" t="s">
        <v>255</v>
      </c>
      <c r="E23" s="105" t="s">
        <v>647</v>
      </c>
      <c r="F23">
        <v>11</v>
      </c>
      <c r="G23" s="54"/>
      <c r="H23" s="54"/>
      <c r="I23" s="54"/>
      <c r="J23" s="54"/>
      <c r="K23" s="54"/>
      <c r="L23" s="54"/>
      <c r="M23" s="54"/>
    </row>
    <row r="24" spans="1:13" x14ac:dyDescent="0.2">
      <c r="A24" s="53">
        <f t="shared" si="0"/>
        <v>16</v>
      </c>
      <c r="B24" s="50">
        <v>1</v>
      </c>
      <c r="C24" s="75" t="s">
        <v>19</v>
      </c>
      <c r="D24" s="109" t="s">
        <v>165</v>
      </c>
      <c r="E24" s="105" t="s">
        <v>647</v>
      </c>
      <c r="F24">
        <v>6</v>
      </c>
    </row>
    <row r="25" spans="1:13" x14ac:dyDescent="0.2">
      <c r="A25" s="53">
        <f t="shared" si="0"/>
        <v>17</v>
      </c>
      <c r="B25" s="50">
        <v>1</v>
      </c>
      <c r="C25" s="75" t="s">
        <v>15</v>
      </c>
      <c r="D25" s="109" t="s">
        <v>203</v>
      </c>
      <c r="E25" s="105" t="s">
        <v>647</v>
      </c>
      <c r="F25">
        <v>9</v>
      </c>
    </row>
    <row r="26" spans="1:13" x14ac:dyDescent="0.2">
      <c r="A26" s="53">
        <f t="shared" si="0"/>
        <v>18</v>
      </c>
      <c r="B26" s="50">
        <v>1</v>
      </c>
      <c r="C26" s="75" t="s">
        <v>31</v>
      </c>
      <c r="D26" s="109" t="s">
        <v>217</v>
      </c>
      <c r="E26" s="105" t="s">
        <v>647</v>
      </c>
      <c r="F26">
        <v>8</v>
      </c>
    </row>
    <row r="27" spans="1:13" x14ac:dyDescent="0.2">
      <c r="A27" s="53">
        <f t="shared" si="0"/>
        <v>19</v>
      </c>
      <c r="B27" s="50">
        <v>2</v>
      </c>
      <c r="C27" s="75" t="s">
        <v>19</v>
      </c>
      <c r="D27" s="109" t="s">
        <v>191</v>
      </c>
      <c r="E27" s="105" t="s">
        <v>647</v>
      </c>
      <c r="F27">
        <v>5</v>
      </c>
    </row>
    <row r="28" spans="1:13" x14ac:dyDescent="0.2">
      <c r="A28" s="53">
        <f t="shared" si="0"/>
        <v>20</v>
      </c>
      <c r="B28" s="50">
        <v>2</v>
      </c>
      <c r="C28" s="75" t="s">
        <v>20</v>
      </c>
      <c r="D28" s="109" t="s">
        <v>425</v>
      </c>
      <c r="E28" s="105" t="s">
        <v>647</v>
      </c>
      <c r="F28">
        <v>10</v>
      </c>
    </row>
    <row r="29" spans="1:13" x14ac:dyDescent="0.2">
      <c r="A29" s="53">
        <f t="shared" si="0"/>
        <v>21</v>
      </c>
      <c r="B29" s="50">
        <v>2</v>
      </c>
      <c r="C29" s="75" t="s">
        <v>31</v>
      </c>
      <c r="D29" s="109" t="s">
        <v>269</v>
      </c>
      <c r="E29" s="52" t="s">
        <v>647</v>
      </c>
      <c r="F29">
        <v>7</v>
      </c>
    </row>
    <row r="30" spans="1:13" x14ac:dyDescent="0.2">
      <c r="A30" s="53">
        <f t="shared" si="0"/>
        <v>22</v>
      </c>
      <c r="B30" s="50">
        <v>1</v>
      </c>
      <c r="C30" s="75" t="s">
        <v>27</v>
      </c>
      <c r="D30" s="109" t="s">
        <v>205</v>
      </c>
      <c r="E30" s="52" t="s">
        <v>650</v>
      </c>
      <c r="F30">
        <v>4</v>
      </c>
    </row>
    <row r="31" spans="1:13" x14ac:dyDescent="0.2">
      <c r="A31" s="53">
        <f t="shared" si="0"/>
        <v>23</v>
      </c>
      <c r="B31" s="50">
        <v>2</v>
      </c>
      <c r="C31" s="75" t="s">
        <v>27</v>
      </c>
      <c r="D31" s="109" t="s">
        <v>426</v>
      </c>
      <c r="E31" s="52" t="s">
        <v>650</v>
      </c>
      <c r="F31">
        <v>3</v>
      </c>
    </row>
    <row r="32" spans="1:13" x14ac:dyDescent="0.2">
      <c r="A32" s="53">
        <f t="shared" si="0"/>
        <v>24</v>
      </c>
      <c r="B32" s="50">
        <v>2</v>
      </c>
      <c r="C32" s="75" t="s">
        <v>24</v>
      </c>
      <c r="D32" s="109"/>
      <c r="E32" s="52"/>
      <c r="F32">
        <v>0</v>
      </c>
    </row>
    <row r="33" spans="1:6" x14ac:dyDescent="0.2">
      <c r="A33" s="53">
        <f t="shared" si="0"/>
        <v>25</v>
      </c>
      <c r="B33" s="50">
        <v>2</v>
      </c>
      <c r="C33" s="75" t="s">
        <v>15</v>
      </c>
      <c r="D33" s="109" t="s">
        <v>178</v>
      </c>
      <c r="E33" s="52" t="s">
        <v>623</v>
      </c>
      <c r="F33">
        <v>0</v>
      </c>
    </row>
  </sheetData>
  <autoFilter ref="B5:E5">
    <filterColumn colId="2" showButton="0"/>
  </autoFilter>
  <sortState ref="A6:E33">
    <sortCondition descending="1" ref="E6:E33"/>
  </sortState>
  <mergeCells count="1">
    <mergeCell ref="A1:E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5" zoomScale="110" zoomScaleNormal="110" workbookViewId="0">
      <selection sqref="A1:F33"/>
    </sheetView>
  </sheetViews>
  <sheetFormatPr baseColWidth="10" defaultColWidth="11" defaultRowHeight="16" x14ac:dyDescent="0.2"/>
  <cols>
    <col min="1" max="1" width="3.6640625" bestFit="1" customWidth="1"/>
    <col min="3" max="3" width="10.83203125" customWidth="1"/>
    <col min="4" max="4" width="18.83203125" style="100" bestFit="1" customWidth="1"/>
    <col min="5" max="5" width="12.1640625" bestFit="1" customWidth="1"/>
    <col min="6" max="6" width="6.33203125" style="8" bestFit="1" customWidth="1"/>
  </cols>
  <sheetData>
    <row r="1" spans="1:13" ht="16" customHeight="1" x14ac:dyDescent="0.2">
      <c r="A1" s="221" t="s">
        <v>151</v>
      </c>
      <c r="B1" s="221"/>
      <c r="C1" s="221"/>
      <c r="D1" s="221"/>
      <c r="E1" s="221"/>
      <c r="F1" s="22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5">
      <c r="B5" s="39" t="s">
        <v>143</v>
      </c>
      <c r="C5" s="39" t="s">
        <v>6</v>
      </c>
      <c r="D5" s="73" t="s">
        <v>144</v>
      </c>
      <c r="E5" s="44" t="s">
        <v>145</v>
      </c>
      <c r="F5" s="3" t="s">
        <v>2</v>
      </c>
      <c r="G5" s="74"/>
      <c r="H5" s="74"/>
      <c r="I5" s="74"/>
      <c r="J5" s="74"/>
      <c r="K5" s="74"/>
      <c r="L5" s="74"/>
      <c r="M5" s="74"/>
    </row>
    <row r="6" spans="1:13" ht="16" customHeight="1" x14ac:dyDescent="0.25">
      <c r="A6" s="53">
        <f t="shared" ref="A6:A11" si="0">A5+1</f>
        <v>1</v>
      </c>
      <c r="B6" s="50">
        <v>2</v>
      </c>
      <c r="C6" s="75" t="s">
        <v>31</v>
      </c>
      <c r="D6" s="72" t="s">
        <v>269</v>
      </c>
      <c r="E6" s="52" t="s">
        <v>584</v>
      </c>
      <c r="F6" s="8">
        <v>15</v>
      </c>
      <c r="G6" s="74"/>
      <c r="H6" s="74"/>
      <c r="I6" s="74"/>
      <c r="J6" s="74"/>
      <c r="K6" s="74"/>
      <c r="L6" s="74"/>
      <c r="M6" s="74"/>
    </row>
    <row r="7" spans="1:13" ht="16" customHeight="1" x14ac:dyDescent="0.25">
      <c r="A7" s="53">
        <f t="shared" si="0"/>
        <v>2</v>
      </c>
      <c r="B7" s="50">
        <v>1</v>
      </c>
      <c r="C7" s="75" t="s">
        <v>31</v>
      </c>
      <c r="D7" s="72" t="s">
        <v>187</v>
      </c>
      <c r="E7" s="52" t="s">
        <v>566</v>
      </c>
      <c r="F7" s="8">
        <v>13</v>
      </c>
      <c r="G7" s="74"/>
      <c r="H7" s="74"/>
      <c r="I7" s="74"/>
      <c r="J7" s="74"/>
      <c r="K7" s="74"/>
      <c r="L7" s="74"/>
      <c r="M7" s="74"/>
    </row>
    <row r="8" spans="1:13" x14ac:dyDescent="0.2">
      <c r="A8" s="53">
        <f t="shared" si="0"/>
        <v>3</v>
      </c>
      <c r="B8" s="50">
        <v>2</v>
      </c>
      <c r="C8" s="75" t="s">
        <v>16</v>
      </c>
      <c r="D8" s="72" t="s">
        <v>274</v>
      </c>
      <c r="E8" s="52" t="s">
        <v>574</v>
      </c>
      <c r="F8" s="8">
        <v>18</v>
      </c>
    </row>
    <row r="9" spans="1:13" ht="24" x14ac:dyDescent="0.2">
      <c r="A9" s="53">
        <f t="shared" si="0"/>
        <v>4</v>
      </c>
      <c r="B9" s="50">
        <v>1</v>
      </c>
      <c r="C9" s="75" t="s">
        <v>16</v>
      </c>
      <c r="D9" s="72" t="s">
        <v>161</v>
      </c>
      <c r="E9" s="52" t="s">
        <v>561</v>
      </c>
      <c r="F9" s="8">
        <v>17</v>
      </c>
      <c r="G9" s="55"/>
      <c r="H9" s="56"/>
      <c r="I9" s="56"/>
      <c r="J9" s="56"/>
      <c r="K9" s="56"/>
      <c r="L9" s="56"/>
      <c r="M9" s="57"/>
    </row>
    <row r="10" spans="1:13" ht="24" x14ac:dyDescent="0.2">
      <c r="A10" s="53">
        <f t="shared" si="0"/>
        <v>5</v>
      </c>
      <c r="B10" s="102">
        <v>1</v>
      </c>
      <c r="C10" s="103" t="s">
        <v>24</v>
      </c>
      <c r="D10" s="106" t="s">
        <v>428</v>
      </c>
      <c r="E10" s="105" t="s">
        <v>562</v>
      </c>
      <c r="F10" s="8">
        <v>26</v>
      </c>
      <c r="G10" s="58"/>
      <c r="H10" s="59"/>
      <c r="I10" s="59"/>
      <c r="J10" s="59"/>
      <c r="K10" s="59"/>
      <c r="L10" s="59"/>
      <c r="M10" s="60"/>
    </row>
    <row r="11" spans="1:13" ht="24" x14ac:dyDescent="0.2">
      <c r="A11" s="53">
        <f t="shared" si="0"/>
        <v>6</v>
      </c>
      <c r="B11" s="102">
        <v>2</v>
      </c>
      <c r="C11" s="103" t="s">
        <v>24</v>
      </c>
      <c r="D11" s="106" t="s">
        <v>575</v>
      </c>
      <c r="E11" s="105" t="s">
        <v>576</v>
      </c>
      <c r="F11" s="8">
        <v>19</v>
      </c>
      <c r="G11" s="61"/>
      <c r="H11" s="62"/>
      <c r="I11" s="62"/>
      <c r="J11" s="62"/>
      <c r="K11" s="62"/>
      <c r="L11" s="62"/>
      <c r="M11" s="63"/>
    </row>
    <row r="12" spans="1:13" x14ac:dyDescent="0.2">
      <c r="A12" s="53">
        <v>1</v>
      </c>
      <c r="B12" s="102">
        <v>1</v>
      </c>
      <c r="C12" s="103" t="s">
        <v>12</v>
      </c>
      <c r="D12" s="106" t="s">
        <v>427</v>
      </c>
      <c r="E12" s="105" t="s">
        <v>560</v>
      </c>
      <c r="F12" s="8">
        <v>27</v>
      </c>
    </row>
    <row r="13" spans="1:13" ht="24" x14ac:dyDescent="0.2">
      <c r="A13" s="53">
        <f t="shared" ref="A13:A33" si="1">A12+1</f>
        <v>2</v>
      </c>
      <c r="B13" s="102">
        <v>2</v>
      </c>
      <c r="C13" s="103" t="s">
        <v>12</v>
      </c>
      <c r="D13" s="106" t="s">
        <v>273</v>
      </c>
      <c r="E13" s="105" t="s">
        <v>573</v>
      </c>
      <c r="F13" s="8">
        <v>20</v>
      </c>
      <c r="G13" s="54"/>
      <c r="H13" s="54"/>
      <c r="I13" s="54"/>
      <c r="J13" s="54"/>
      <c r="K13" s="54"/>
      <c r="L13" s="54"/>
      <c r="M13" s="54"/>
    </row>
    <row r="14" spans="1:13" ht="24" x14ac:dyDescent="0.2">
      <c r="A14" s="53">
        <f t="shared" si="1"/>
        <v>3</v>
      </c>
      <c r="B14" s="102">
        <v>2</v>
      </c>
      <c r="C14" s="103" t="s">
        <v>11</v>
      </c>
      <c r="D14" s="106" t="s">
        <v>182</v>
      </c>
      <c r="E14" s="105" t="s">
        <v>581</v>
      </c>
      <c r="F14" s="8">
        <v>25</v>
      </c>
      <c r="G14" s="54"/>
      <c r="H14" s="54"/>
      <c r="I14" s="54"/>
      <c r="J14" s="54"/>
      <c r="K14" s="54"/>
      <c r="L14" s="54"/>
      <c r="M14" s="54"/>
    </row>
    <row r="15" spans="1:13" ht="24" x14ac:dyDescent="0.2">
      <c r="A15" s="53">
        <f t="shared" si="1"/>
        <v>4</v>
      </c>
      <c r="B15" s="102">
        <v>1</v>
      </c>
      <c r="C15" s="103" t="s">
        <v>11</v>
      </c>
      <c r="D15" s="106" t="s">
        <v>423</v>
      </c>
      <c r="E15" s="105" t="s">
        <v>568</v>
      </c>
      <c r="F15" s="8">
        <v>22</v>
      </c>
      <c r="G15" s="54"/>
      <c r="H15" s="54"/>
      <c r="I15" s="54"/>
      <c r="J15" s="54"/>
      <c r="K15" s="54"/>
      <c r="L15" s="54"/>
      <c r="M15" s="54"/>
    </row>
    <row r="16" spans="1:13" x14ac:dyDescent="0.2">
      <c r="A16" s="53">
        <f t="shared" si="1"/>
        <v>5</v>
      </c>
      <c r="B16" s="102">
        <v>1</v>
      </c>
      <c r="C16" s="103" t="s">
        <v>8</v>
      </c>
      <c r="D16" s="106" t="s">
        <v>245</v>
      </c>
      <c r="E16" s="105" t="s">
        <v>567</v>
      </c>
      <c r="F16" s="8">
        <v>28</v>
      </c>
    </row>
    <row r="17" spans="1:13" ht="24" x14ac:dyDescent="0.2">
      <c r="A17" s="53">
        <f t="shared" si="1"/>
        <v>6</v>
      </c>
      <c r="B17" s="102">
        <v>2</v>
      </c>
      <c r="C17" s="103" t="s">
        <v>8</v>
      </c>
      <c r="D17" s="106" t="s">
        <v>437</v>
      </c>
      <c r="E17" s="105" t="s">
        <v>580</v>
      </c>
      <c r="F17" s="8">
        <v>23</v>
      </c>
      <c r="G17" s="54"/>
      <c r="H17" s="54"/>
      <c r="I17" s="54"/>
      <c r="J17" s="54"/>
      <c r="K17" s="54"/>
      <c r="L17" s="54"/>
      <c r="M17" s="54"/>
    </row>
    <row r="18" spans="1:13" ht="24" x14ac:dyDescent="0.2">
      <c r="A18" s="53">
        <f t="shared" si="1"/>
        <v>7</v>
      </c>
      <c r="B18" s="50">
        <v>1</v>
      </c>
      <c r="C18" s="75" t="s">
        <v>20</v>
      </c>
      <c r="D18" s="72" t="s">
        <v>433</v>
      </c>
      <c r="E18" s="52" t="s">
        <v>571</v>
      </c>
      <c r="F18" s="8">
        <v>9</v>
      </c>
      <c r="G18" s="54"/>
      <c r="H18" s="54"/>
      <c r="I18" s="54"/>
      <c r="J18" s="54"/>
      <c r="K18" s="54"/>
      <c r="L18" s="54"/>
      <c r="M18" s="54"/>
    </row>
    <row r="19" spans="1:13" ht="24" x14ac:dyDescent="0.2">
      <c r="A19" s="53">
        <f t="shared" si="1"/>
        <v>8</v>
      </c>
      <c r="B19" s="50">
        <v>2</v>
      </c>
      <c r="C19" s="75" t="s">
        <v>20</v>
      </c>
      <c r="D19" s="72" t="s">
        <v>248</v>
      </c>
      <c r="E19" s="52" t="s">
        <v>602</v>
      </c>
      <c r="F19" s="8">
        <v>3</v>
      </c>
      <c r="G19" s="54"/>
      <c r="H19" s="54"/>
      <c r="I19" s="54"/>
      <c r="J19" s="54"/>
      <c r="K19" s="54"/>
      <c r="L19" s="54"/>
      <c r="M19" s="54"/>
    </row>
    <row r="20" spans="1:13" x14ac:dyDescent="0.2">
      <c r="A20" s="53">
        <f t="shared" si="1"/>
        <v>9</v>
      </c>
      <c r="B20" s="102">
        <v>1</v>
      </c>
      <c r="C20" s="103" t="s">
        <v>23</v>
      </c>
      <c r="D20" s="106" t="s">
        <v>177</v>
      </c>
      <c r="E20" s="105" t="s">
        <v>563</v>
      </c>
      <c r="F20" s="8">
        <v>21</v>
      </c>
    </row>
    <row r="21" spans="1:13" x14ac:dyDescent="0.2">
      <c r="A21" s="53">
        <f t="shared" si="1"/>
        <v>10</v>
      </c>
      <c r="B21" s="50">
        <v>2</v>
      </c>
      <c r="C21" s="75" t="s">
        <v>23</v>
      </c>
      <c r="D21" s="72" t="s">
        <v>163</v>
      </c>
      <c r="E21" s="52" t="s">
        <v>577</v>
      </c>
      <c r="F21" s="8">
        <v>8</v>
      </c>
    </row>
    <row r="22" spans="1:13" x14ac:dyDescent="0.2">
      <c r="A22" s="53">
        <f t="shared" si="1"/>
        <v>11</v>
      </c>
      <c r="B22" s="50">
        <v>1</v>
      </c>
      <c r="C22" s="75" t="s">
        <v>32</v>
      </c>
      <c r="D22" s="72" t="s">
        <v>283</v>
      </c>
      <c r="E22" s="52" t="s">
        <v>566</v>
      </c>
      <c r="F22" s="8">
        <v>14</v>
      </c>
    </row>
    <row r="23" spans="1:13" x14ac:dyDescent="0.2">
      <c r="A23" s="53">
        <f t="shared" si="1"/>
        <v>12</v>
      </c>
      <c r="B23" s="50">
        <v>2</v>
      </c>
      <c r="C23" s="75" t="s">
        <v>32</v>
      </c>
      <c r="D23" s="72" t="s">
        <v>261</v>
      </c>
      <c r="E23" s="52" t="s">
        <v>579</v>
      </c>
      <c r="F23" s="8">
        <v>4</v>
      </c>
    </row>
    <row r="24" spans="1:13" x14ac:dyDescent="0.2">
      <c r="A24" s="53">
        <f t="shared" si="1"/>
        <v>13</v>
      </c>
      <c r="B24" s="50">
        <v>1</v>
      </c>
      <c r="C24" s="75" t="s">
        <v>19</v>
      </c>
      <c r="D24" s="72" t="s">
        <v>430</v>
      </c>
      <c r="E24" s="52" t="s">
        <v>565</v>
      </c>
      <c r="F24" s="8">
        <v>7</v>
      </c>
    </row>
    <row r="25" spans="1:13" x14ac:dyDescent="0.2">
      <c r="A25" s="53">
        <f t="shared" si="1"/>
        <v>14</v>
      </c>
      <c r="B25" s="50">
        <v>2</v>
      </c>
      <c r="C25" s="75" t="s">
        <v>19</v>
      </c>
      <c r="D25" s="72" t="s">
        <v>436</v>
      </c>
      <c r="E25" s="52" t="s">
        <v>601</v>
      </c>
      <c r="F25" s="8">
        <v>2</v>
      </c>
    </row>
    <row r="26" spans="1:13" x14ac:dyDescent="0.2">
      <c r="A26" s="53">
        <f t="shared" si="1"/>
        <v>15</v>
      </c>
      <c r="B26" s="102">
        <v>1</v>
      </c>
      <c r="C26" s="103" t="s">
        <v>28</v>
      </c>
      <c r="D26" s="106" t="s">
        <v>429</v>
      </c>
      <c r="E26" s="105" t="s">
        <v>564</v>
      </c>
      <c r="F26" s="8">
        <v>24</v>
      </c>
    </row>
    <row r="27" spans="1:13" x14ac:dyDescent="0.2">
      <c r="A27" s="53">
        <f t="shared" si="1"/>
        <v>16</v>
      </c>
      <c r="B27" s="50">
        <v>2</v>
      </c>
      <c r="C27" s="75" t="s">
        <v>28</v>
      </c>
      <c r="D27" s="72" t="s">
        <v>435</v>
      </c>
      <c r="E27" s="52" t="s">
        <v>578</v>
      </c>
      <c r="F27" s="8">
        <v>6</v>
      </c>
    </row>
    <row r="28" spans="1:13" x14ac:dyDescent="0.2">
      <c r="A28" s="53">
        <f t="shared" si="1"/>
        <v>17</v>
      </c>
      <c r="B28" s="50">
        <v>1</v>
      </c>
      <c r="C28" s="75" t="s">
        <v>15</v>
      </c>
      <c r="D28" s="72" t="s">
        <v>432</v>
      </c>
      <c r="E28" s="52" t="s">
        <v>570</v>
      </c>
      <c r="F28" s="8">
        <v>5</v>
      </c>
    </row>
    <row r="29" spans="1:13" x14ac:dyDescent="0.2">
      <c r="A29" s="53">
        <f t="shared" si="1"/>
        <v>18</v>
      </c>
      <c r="B29" s="50">
        <v>2</v>
      </c>
      <c r="C29" s="75" t="s">
        <v>15</v>
      </c>
      <c r="D29" s="72" t="s">
        <v>438</v>
      </c>
      <c r="E29" s="52" t="s">
        <v>600</v>
      </c>
      <c r="F29" s="8">
        <v>1</v>
      </c>
    </row>
    <row r="30" spans="1:13" x14ac:dyDescent="0.2">
      <c r="A30" s="53">
        <f t="shared" si="1"/>
        <v>19</v>
      </c>
      <c r="B30" s="50">
        <v>1</v>
      </c>
      <c r="C30" s="75" t="s">
        <v>7</v>
      </c>
      <c r="D30" s="72" t="s">
        <v>431</v>
      </c>
      <c r="E30" s="52" t="s">
        <v>569</v>
      </c>
      <c r="F30" s="8">
        <v>16</v>
      </c>
    </row>
    <row r="31" spans="1:13" x14ac:dyDescent="0.2">
      <c r="A31" s="53">
        <f t="shared" si="1"/>
        <v>20</v>
      </c>
      <c r="B31" s="50">
        <v>2</v>
      </c>
      <c r="C31" s="75" t="s">
        <v>7</v>
      </c>
      <c r="D31" s="72" t="s">
        <v>227</v>
      </c>
      <c r="E31" s="52" t="s">
        <v>582</v>
      </c>
      <c r="F31" s="8">
        <v>12</v>
      </c>
    </row>
    <row r="32" spans="1:13" x14ac:dyDescent="0.2">
      <c r="A32" s="53">
        <f t="shared" si="1"/>
        <v>21</v>
      </c>
      <c r="B32" s="50">
        <v>1</v>
      </c>
      <c r="C32" s="75" t="s">
        <v>27</v>
      </c>
      <c r="D32" s="72" t="s">
        <v>434</v>
      </c>
      <c r="E32" s="52" t="s">
        <v>572</v>
      </c>
      <c r="F32" s="8">
        <v>11</v>
      </c>
    </row>
    <row r="33" spans="1:6" x14ac:dyDescent="0.2">
      <c r="A33" s="53">
        <f t="shared" si="1"/>
        <v>22</v>
      </c>
      <c r="B33" s="50">
        <v>2</v>
      </c>
      <c r="C33" s="75" t="s">
        <v>27</v>
      </c>
      <c r="D33" s="72" t="s">
        <v>291</v>
      </c>
      <c r="E33" s="52" t="s">
        <v>583</v>
      </c>
      <c r="F33" s="8">
        <v>10</v>
      </c>
    </row>
  </sheetData>
  <autoFilter ref="B5:E5">
    <filterColumn colId="2" showButton="0"/>
  </autoFilter>
  <sortState ref="A6:F33">
    <sortCondition ref="C6:C33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4" workbookViewId="0">
      <selection sqref="A1:F33"/>
    </sheetView>
  </sheetViews>
  <sheetFormatPr baseColWidth="10" defaultColWidth="11" defaultRowHeight="16" x14ac:dyDescent="0.2"/>
  <cols>
    <col min="3" max="3" width="10.83203125" customWidth="1"/>
    <col min="4" max="4" width="18.6640625" style="100" bestFit="1" customWidth="1"/>
  </cols>
  <sheetData>
    <row r="1" spans="1:13" ht="16" customHeight="1" x14ac:dyDescent="0.2">
      <c r="A1" s="221" t="s">
        <v>620</v>
      </c>
      <c r="B1" s="221"/>
      <c r="C1" s="221"/>
      <c r="D1" s="221"/>
      <c r="E1" s="221"/>
      <c r="F1" s="22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  <c r="E4" s="24"/>
    </row>
    <row r="5" spans="1:13" ht="16" customHeight="1" x14ac:dyDescent="0.2">
      <c r="B5" s="39" t="s">
        <v>143</v>
      </c>
      <c r="C5" s="39" t="s">
        <v>6</v>
      </c>
      <c r="D5" s="73" t="s">
        <v>144</v>
      </c>
      <c r="E5" s="44" t="s">
        <v>145</v>
      </c>
      <c r="F5" t="s">
        <v>2</v>
      </c>
      <c r="G5" s="74" t="s">
        <v>146</v>
      </c>
      <c r="H5" s="74"/>
      <c r="I5" s="74"/>
      <c r="J5" s="74"/>
      <c r="K5" s="74"/>
      <c r="L5" s="74"/>
      <c r="M5" s="74"/>
    </row>
    <row r="6" spans="1:13" ht="16" customHeight="1" x14ac:dyDescent="0.2">
      <c r="A6" s="53">
        <f t="shared" ref="A6:A33" si="0">A5+1</f>
        <v>1</v>
      </c>
      <c r="B6" s="50">
        <v>2</v>
      </c>
      <c r="C6" s="75" t="s">
        <v>31</v>
      </c>
      <c r="D6" s="72" t="s">
        <v>206</v>
      </c>
      <c r="E6" s="52" t="s">
        <v>643</v>
      </c>
      <c r="F6">
        <v>24</v>
      </c>
      <c r="G6" s="74"/>
      <c r="H6" s="74"/>
      <c r="I6" s="74"/>
      <c r="J6" s="74"/>
      <c r="K6" s="74"/>
      <c r="L6" s="74"/>
      <c r="M6" s="74"/>
    </row>
    <row r="7" spans="1:13" ht="16" customHeight="1" x14ac:dyDescent="0.2">
      <c r="A7" s="53">
        <f t="shared" si="0"/>
        <v>2</v>
      </c>
      <c r="B7" s="50">
        <v>1</v>
      </c>
      <c r="C7" s="75" t="s">
        <v>31</v>
      </c>
      <c r="D7" s="72" t="s">
        <v>217</v>
      </c>
      <c r="E7" s="52" t="s">
        <v>634</v>
      </c>
      <c r="F7">
        <v>5</v>
      </c>
      <c r="G7" s="74"/>
      <c r="H7" s="74"/>
      <c r="I7" s="74"/>
      <c r="J7" s="74"/>
      <c r="K7" s="74"/>
      <c r="L7" s="74"/>
      <c r="M7" s="74"/>
    </row>
    <row r="8" spans="1:13" x14ac:dyDescent="0.2">
      <c r="A8" s="53">
        <f t="shared" si="0"/>
        <v>3</v>
      </c>
      <c r="B8" s="50">
        <v>1</v>
      </c>
      <c r="C8" s="75" t="s">
        <v>16</v>
      </c>
      <c r="D8" s="72" t="s">
        <v>275</v>
      </c>
      <c r="E8" s="52" t="s">
        <v>622</v>
      </c>
      <c r="F8">
        <v>17</v>
      </c>
    </row>
    <row r="9" spans="1:13" ht="24" x14ac:dyDescent="0.2">
      <c r="A9" s="53">
        <f t="shared" si="0"/>
        <v>4</v>
      </c>
      <c r="B9" s="50">
        <v>2</v>
      </c>
      <c r="C9" s="75" t="s">
        <v>16</v>
      </c>
      <c r="D9" s="72" t="s">
        <v>274</v>
      </c>
      <c r="E9" s="52" t="s">
        <v>636</v>
      </c>
      <c r="F9">
        <v>9</v>
      </c>
      <c r="G9" s="55"/>
      <c r="H9" s="56"/>
      <c r="I9" s="56"/>
      <c r="J9" s="56"/>
      <c r="K9" s="56"/>
      <c r="L9" s="56"/>
      <c r="M9" s="57"/>
    </row>
    <row r="10" spans="1:13" ht="24" x14ac:dyDescent="0.2">
      <c r="A10" s="53">
        <f t="shared" si="0"/>
        <v>5</v>
      </c>
      <c r="B10" s="50">
        <v>2</v>
      </c>
      <c r="C10" s="75" t="s">
        <v>24</v>
      </c>
      <c r="D10" s="72" t="s">
        <v>220</v>
      </c>
      <c r="E10" s="52" t="s">
        <v>637</v>
      </c>
      <c r="F10">
        <v>7</v>
      </c>
      <c r="G10" s="58"/>
      <c r="H10" s="59"/>
      <c r="I10" s="59"/>
      <c r="J10" s="59"/>
      <c r="K10" s="59"/>
      <c r="L10" s="59"/>
      <c r="M10" s="60"/>
    </row>
    <row r="11" spans="1:13" ht="24" x14ac:dyDescent="0.2">
      <c r="A11" s="53">
        <f t="shared" si="0"/>
        <v>6</v>
      </c>
      <c r="B11" s="50">
        <v>1</v>
      </c>
      <c r="C11" s="75" t="s">
        <v>24</v>
      </c>
      <c r="D11" s="72" t="s">
        <v>439</v>
      </c>
      <c r="E11" s="52" t="s">
        <v>623</v>
      </c>
      <c r="F11">
        <v>0</v>
      </c>
      <c r="G11" s="61"/>
      <c r="H11" s="62"/>
      <c r="I11" s="62"/>
      <c r="J11" s="62"/>
      <c r="K11" s="62"/>
      <c r="L11" s="62"/>
      <c r="M11" s="63"/>
    </row>
    <row r="12" spans="1:13" x14ac:dyDescent="0.2">
      <c r="A12" s="53">
        <f t="shared" si="0"/>
        <v>7</v>
      </c>
      <c r="B12" s="50">
        <v>1</v>
      </c>
      <c r="C12" s="75" t="s">
        <v>12</v>
      </c>
      <c r="D12" s="72" t="s">
        <v>218</v>
      </c>
      <c r="E12" s="52" t="s">
        <v>621</v>
      </c>
      <c r="F12">
        <v>26</v>
      </c>
    </row>
    <row r="13" spans="1:13" ht="24" x14ac:dyDescent="0.2">
      <c r="A13" s="53">
        <f t="shared" si="0"/>
        <v>8</v>
      </c>
      <c r="B13" s="50">
        <v>2</v>
      </c>
      <c r="C13" s="75" t="s">
        <v>12</v>
      </c>
      <c r="D13" s="72" t="s">
        <v>272</v>
      </c>
      <c r="E13" s="52" t="s">
        <v>635</v>
      </c>
      <c r="F13">
        <v>15</v>
      </c>
      <c r="G13" s="54"/>
      <c r="H13" s="54"/>
      <c r="I13" s="54"/>
      <c r="J13" s="54"/>
      <c r="K13" s="54"/>
      <c r="L13" s="54"/>
      <c r="M13" s="54"/>
    </row>
    <row r="14" spans="1:13" ht="24" x14ac:dyDescent="0.2">
      <c r="A14" s="53">
        <f t="shared" si="0"/>
        <v>9</v>
      </c>
      <c r="B14" s="50">
        <v>1</v>
      </c>
      <c r="C14" s="75" t="s">
        <v>11</v>
      </c>
      <c r="D14" s="72" t="s">
        <v>201</v>
      </c>
      <c r="E14" s="52" t="s">
        <v>514</v>
      </c>
      <c r="F14">
        <v>27</v>
      </c>
      <c r="G14" s="54"/>
      <c r="H14" s="54"/>
      <c r="I14" s="54"/>
      <c r="J14" s="54"/>
      <c r="K14" s="54"/>
      <c r="L14" s="54"/>
      <c r="M14" s="54"/>
    </row>
    <row r="15" spans="1:13" ht="24" x14ac:dyDescent="0.2">
      <c r="A15" s="53">
        <f t="shared" si="0"/>
        <v>10</v>
      </c>
      <c r="B15" s="50">
        <v>2</v>
      </c>
      <c r="C15" s="75" t="s">
        <v>11</v>
      </c>
      <c r="D15" s="72" t="s">
        <v>263</v>
      </c>
      <c r="E15" s="52" t="s">
        <v>640</v>
      </c>
      <c r="F15">
        <v>20</v>
      </c>
      <c r="G15" s="54"/>
      <c r="H15" s="54"/>
      <c r="I15" s="54"/>
      <c r="J15" s="54"/>
      <c r="K15" s="54"/>
      <c r="L15" s="54"/>
      <c r="M15" s="54"/>
    </row>
    <row r="16" spans="1:13" x14ac:dyDescent="0.2">
      <c r="A16" s="53">
        <f t="shared" si="0"/>
        <v>11</v>
      </c>
      <c r="B16" s="50">
        <v>2</v>
      </c>
      <c r="C16" s="75" t="s">
        <v>8</v>
      </c>
      <c r="D16" s="72" t="s">
        <v>225</v>
      </c>
      <c r="E16" s="52" t="s">
        <v>631</v>
      </c>
      <c r="F16">
        <v>18</v>
      </c>
    </row>
    <row r="17" spans="1:13" ht="24" x14ac:dyDescent="0.2">
      <c r="A17" s="53">
        <f t="shared" si="0"/>
        <v>12</v>
      </c>
      <c r="B17" s="50">
        <v>1</v>
      </c>
      <c r="C17" s="75" t="s">
        <v>8</v>
      </c>
      <c r="D17" s="88" t="s">
        <v>262</v>
      </c>
      <c r="E17" s="52" t="s">
        <v>627</v>
      </c>
      <c r="F17">
        <v>16</v>
      </c>
      <c r="G17" s="54"/>
      <c r="H17" s="54"/>
      <c r="I17" s="54"/>
      <c r="J17" s="54"/>
      <c r="K17" s="54"/>
      <c r="L17" s="54"/>
      <c r="M17" s="54"/>
    </row>
    <row r="18" spans="1:13" ht="24" x14ac:dyDescent="0.2">
      <c r="A18" s="53">
        <f t="shared" si="0"/>
        <v>13</v>
      </c>
      <c r="B18" s="50">
        <v>1</v>
      </c>
      <c r="C18" s="75" t="s">
        <v>20</v>
      </c>
      <c r="D18" s="72" t="s">
        <v>630</v>
      </c>
      <c r="E18" s="52" t="s">
        <v>631</v>
      </c>
      <c r="F18">
        <v>19</v>
      </c>
      <c r="G18" s="54"/>
      <c r="H18" s="54"/>
      <c r="I18" s="54"/>
      <c r="J18" s="54"/>
      <c r="K18" s="54"/>
      <c r="L18" s="54"/>
      <c r="M18" s="54"/>
    </row>
    <row r="19" spans="1:13" ht="24" x14ac:dyDescent="0.2">
      <c r="A19" s="53">
        <f t="shared" si="0"/>
        <v>14</v>
      </c>
      <c r="B19" s="50">
        <v>2</v>
      </c>
      <c r="C19" s="75" t="s">
        <v>20</v>
      </c>
      <c r="D19" s="72" t="s">
        <v>171</v>
      </c>
      <c r="E19" s="52" t="s">
        <v>642</v>
      </c>
      <c r="F19">
        <v>11</v>
      </c>
      <c r="G19" s="54"/>
      <c r="H19" s="54"/>
      <c r="I19" s="54"/>
      <c r="J19" s="54"/>
      <c r="K19" s="54"/>
      <c r="L19" s="54"/>
      <c r="M19" s="54"/>
    </row>
    <row r="20" spans="1:13" x14ac:dyDescent="0.2">
      <c r="A20" s="53">
        <f t="shared" si="0"/>
        <v>15</v>
      </c>
      <c r="B20" s="50">
        <v>1</v>
      </c>
      <c r="C20" s="75" t="s">
        <v>23</v>
      </c>
      <c r="D20" s="72" t="s">
        <v>197</v>
      </c>
      <c r="E20" s="52" t="s">
        <v>624</v>
      </c>
      <c r="F20">
        <v>28</v>
      </c>
    </row>
    <row r="21" spans="1:13" x14ac:dyDescent="0.2">
      <c r="A21" s="53">
        <f t="shared" si="0"/>
        <v>16</v>
      </c>
      <c r="B21" s="50">
        <v>2</v>
      </c>
      <c r="C21" s="75" t="s">
        <v>23</v>
      </c>
      <c r="D21" s="72" t="s">
        <v>163</v>
      </c>
      <c r="E21" s="52" t="s">
        <v>638</v>
      </c>
      <c r="F21">
        <v>10</v>
      </c>
    </row>
    <row r="22" spans="1:13" x14ac:dyDescent="0.2">
      <c r="A22" s="53">
        <f t="shared" si="0"/>
        <v>17</v>
      </c>
      <c r="B22" s="50">
        <v>1</v>
      </c>
      <c r="C22" s="75" t="s">
        <v>32</v>
      </c>
      <c r="D22" s="72" t="s">
        <v>244</v>
      </c>
      <c r="E22" s="52" t="s">
        <v>626</v>
      </c>
      <c r="F22">
        <v>23</v>
      </c>
    </row>
    <row r="23" spans="1:13" x14ac:dyDescent="0.2">
      <c r="A23" s="53">
        <f t="shared" si="0"/>
        <v>18</v>
      </c>
      <c r="B23" s="50">
        <v>2</v>
      </c>
      <c r="C23" s="75" t="s">
        <v>32</v>
      </c>
      <c r="D23" s="72" t="s">
        <v>224</v>
      </c>
      <c r="E23" s="52" t="s">
        <v>625</v>
      </c>
      <c r="F23">
        <v>14</v>
      </c>
    </row>
    <row r="24" spans="1:13" x14ac:dyDescent="0.2">
      <c r="A24" s="53">
        <f t="shared" si="0"/>
        <v>19</v>
      </c>
      <c r="B24" s="50">
        <v>2</v>
      </c>
      <c r="C24" s="75" t="s">
        <v>19</v>
      </c>
      <c r="D24" s="72" t="s">
        <v>258</v>
      </c>
      <c r="E24" s="52" t="s">
        <v>639</v>
      </c>
      <c r="F24">
        <v>4</v>
      </c>
    </row>
    <row r="25" spans="1:13" x14ac:dyDescent="0.2">
      <c r="A25" s="53">
        <f t="shared" si="0"/>
        <v>20</v>
      </c>
      <c r="B25" s="50">
        <v>1</v>
      </c>
      <c r="C25" s="75" t="s">
        <v>19</v>
      </c>
      <c r="D25" s="72" t="s">
        <v>199</v>
      </c>
      <c r="E25" s="52" t="s">
        <v>623</v>
      </c>
      <c r="F25">
        <v>0</v>
      </c>
    </row>
    <row r="26" spans="1:13" x14ac:dyDescent="0.2">
      <c r="A26" s="53">
        <f t="shared" si="0"/>
        <v>21</v>
      </c>
      <c r="B26" s="50">
        <v>2</v>
      </c>
      <c r="C26" s="75" t="s">
        <v>28</v>
      </c>
      <c r="D26" s="72" t="s">
        <v>419</v>
      </c>
      <c r="E26" s="52" t="s">
        <v>621</v>
      </c>
      <c r="F26">
        <v>26</v>
      </c>
    </row>
    <row r="27" spans="1:13" x14ac:dyDescent="0.2">
      <c r="A27" s="53">
        <f t="shared" si="0"/>
        <v>22</v>
      </c>
      <c r="B27" s="50">
        <v>1</v>
      </c>
      <c r="C27" s="75" t="s">
        <v>28</v>
      </c>
      <c r="D27" s="72" t="s">
        <v>422</v>
      </c>
      <c r="E27" s="52" t="s">
        <v>625</v>
      </c>
      <c r="F27">
        <v>14</v>
      </c>
    </row>
    <row r="28" spans="1:13" x14ac:dyDescent="0.2">
      <c r="A28" s="53">
        <f t="shared" si="0"/>
        <v>23</v>
      </c>
      <c r="B28" s="50">
        <v>2</v>
      </c>
      <c r="C28" s="75" t="s">
        <v>15</v>
      </c>
      <c r="D28" s="72" t="s">
        <v>203</v>
      </c>
      <c r="E28" s="52" t="s">
        <v>641</v>
      </c>
      <c r="F28">
        <v>22</v>
      </c>
    </row>
    <row r="29" spans="1:13" x14ac:dyDescent="0.2">
      <c r="A29" s="53">
        <f t="shared" si="0"/>
        <v>24</v>
      </c>
      <c r="B29" s="50">
        <v>1</v>
      </c>
      <c r="C29" s="75" t="s">
        <v>15</v>
      </c>
      <c r="D29" s="72" t="s">
        <v>288</v>
      </c>
      <c r="E29" s="52" t="s">
        <v>629</v>
      </c>
      <c r="F29">
        <v>6</v>
      </c>
    </row>
    <row r="30" spans="1:13" x14ac:dyDescent="0.2">
      <c r="A30" s="53">
        <f t="shared" si="0"/>
        <v>25</v>
      </c>
      <c r="B30" s="50">
        <v>1</v>
      </c>
      <c r="C30" s="75" t="s">
        <v>7</v>
      </c>
      <c r="D30" s="72" t="s">
        <v>286</v>
      </c>
      <c r="E30" s="52" t="s">
        <v>628</v>
      </c>
      <c r="F30">
        <v>21</v>
      </c>
    </row>
    <row r="31" spans="1:13" x14ac:dyDescent="0.2">
      <c r="A31" s="53">
        <f t="shared" si="0"/>
        <v>26</v>
      </c>
      <c r="B31" s="50">
        <v>2</v>
      </c>
      <c r="C31" s="75" t="s">
        <v>7</v>
      </c>
      <c r="D31" s="72" t="s">
        <v>246</v>
      </c>
      <c r="E31" s="52" t="s">
        <v>625</v>
      </c>
      <c r="F31">
        <v>14</v>
      </c>
    </row>
    <row r="32" spans="1:13" x14ac:dyDescent="0.2">
      <c r="A32" s="53">
        <f t="shared" si="0"/>
        <v>27</v>
      </c>
      <c r="B32" s="50">
        <v>1</v>
      </c>
      <c r="C32" s="75" t="s">
        <v>27</v>
      </c>
      <c r="D32" s="72" t="s">
        <v>632</v>
      </c>
      <c r="E32" s="52" t="s">
        <v>633</v>
      </c>
      <c r="F32">
        <v>8</v>
      </c>
    </row>
    <row r="33" spans="1:6" x14ac:dyDescent="0.2">
      <c r="A33" s="53">
        <f t="shared" si="0"/>
        <v>28</v>
      </c>
      <c r="B33" s="50">
        <v>2</v>
      </c>
      <c r="C33" s="75" t="s">
        <v>27</v>
      </c>
      <c r="D33" s="72" t="s">
        <v>194</v>
      </c>
      <c r="E33" s="52" t="s">
        <v>623</v>
      </c>
      <c r="F33">
        <v>0</v>
      </c>
    </row>
  </sheetData>
  <autoFilter ref="B5:E5">
    <filterColumn colId="2" showButton="0"/>
  </autoFilter>
  <sortState ref="A6:F33">
    <sortCondition ref="C6:C33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D16" workbookViewId="0">
      <selection sqref="A1:I33"/>
    </sheetView>
  </sheetViews>
  <sheetFormatPr baseColWidth="10" defaultColWidth="11" defaultRowHeight="16" x14ac:dyDescent="0.2"/>
  <cols>
    <col min="3" max="3" width="10.83203125" customWidth="1"/>
    <col min="4" max="4" width="20.6640625" style="100" bestFit="1" customWidth="1"/>
    <col min="7" max="13" width="11" customWidth="1"/>
  </cols>
  <sheetData>
    <row r="1" spans="1:13" ht="16" customHeight="1" x14ac:dyDescent="0.2">
      <c r="A1" s="222" t="s">
        <v>152</v>
      </c>
      <c r="B1" s="222"/>
      <c r="C1" s="222"/>
      <c r="D1" s="222"/>
      <c r="E1" s="222"/>
      <c r="F1" s="222"/>
      <c r="G1" s="222"/>
      <c r="H1" s="222"/>
      <c r="I1" s="222"/>
      <c r="J1" s="71"/>
      <c r="K1" s="71"/>
      <c r="L1" s="71"/>
      <c r="M1" s="71"/>
    </row>
    <row r="2" spans="1:13" ht="16" customHeight="1" x14ac:dyDescent="0.2">
      <c r="A2" s="222"/>
      <c r="B2" s="222"/>
      <c r="C2" s="222"/>
      <c r="D2" s="222"/>
      <c r="E2" s="222"/>
      <c r="F2" s="222"/>
      <c r="G2" s="222"/>
      <c r="H2" s="222"/>
      <c r="I2" s="222"/>
      <c r="J2" s="71"/>
      <c r="K2" s="71"/>
      <c r="L2" s="71"/>
      <c r="M2" s="71"/>
    </row>
    <row r="3" spans="1:13" ht="16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5">
      <c r="B5" s="39" t="s">
        <v>143</v>
      </c>
      <c r="C5" s="39" t="s">
        <v>6</v>
      </c>
      <c r="D5" s="101" t="s">
        <v>144</v>
      </c>
      <c r="E5" s="44" t="s">
        <v>145</v>
      </c>
      <c r="F5" s="44" t="s">
        <v>881</v>
      </c>
      <c r="G5" s="64"/>
      <c r="H5" s="65"/>
      <c r="I5" s="65"/>
      <c r="J5" s="65"/>
      <c r="K5" s="65"/>
      <c r="L5" s="65"/>
      <c r="M5" s="66"/>
    </row>
    <row r="6" spans="1:13" ht="16" customHeight="1" x14ac:dyDescent="0.25">
      <c r="A6" s="53">
        <f t="shared" ref="A6:A11" si="0">A5+1</f>
        <v>1</v>
      </c>
      <c r="B6" s="50">
        <v>1</v>
      </c>
      <c r="C6" s="75" t="s">
        <v>31</v>
      </c>
      <c r="D6" s="72" t="s">
        <v>206</v>
      </c>
      <c r="E6" s="52" t="s">
        <v>514</v>
      </c>
      <c r="F6" s="146">
        <v>24</v>
      </c>
      <c r="G6" s="138"/>
      <c r="H6" s="67"/>
      <c r="I6" s="67"/>
      <c r="J6" s="67"/>
      <c r="K6" s="67"/>
      <c r="L6" s="67"/>
      <c r="M6" s="68"/>
    </row>
    <row r="7" spans="1:13" ht="16" customHeight="1" x14ac:dyDescent="0.25">
      <c r="A7" s="53">
        <f t="shared" si="0"/>
        <v>2</v>
      </c>
      <c r="B7" s="50">
        <v>2</v>
      </c>
      <c r="C7" s="75" t="s">
        <v>31</v>
      </c>
      <c r="D7" s="72" t="s">
        <v>271</v>
      </c>
      <c r="E7" s="52" t="s">
        <v>528</v>
      </c>
      <c r="F7" s="146">
        <v>2</v>
      </c>
      <c r="G7" s="147"/>
      <c r="H7" s="69"/>
      <c r="I7" s="69"/>
      <c r="J7" s="69"/>
      <c r="K7" s="69"/>
      <c r="L7" s="69"/>
      <c r="M7" s="70"/>
    </row>
    <row r="8" spans="1:13" x14ac:dyDescent="0.2">
      <c r="A8" s="53">
        <f t="shared" si="0"/>
        <v>3</v>
      </c>
      <c r="B8" s="50">
        <v>1</v>
      </c>
      <c r="C8" s="75" t="s">
        <v>16</v>
      </c>
      <c r="D8" s="72" t="s">
        <v>252</v>
      </c>
      <c r="E8" s="52" t="s">
        <v>502</v>
      </c>
      <c r="F8" s="146">
        <v>6</v>
      </c>
    </row>
    <row r="9" spans="1:13" ht="24" x14ac:dyDescent="0.2">
      <c r="A9" s="53">
        <f t="shared" si="0"/>
        <v>4</v>
      </c>
      <c r="B9" s="50">
        <v>2</v>
      </c>
      <c r="C9" s="75" t="s">
        <v>16</v>
      </c>
      <c r="D9" s="72" t="s">
        <v>219</v>
      </c>
      <c r="E9" s="52" t="s">
        <v>516</v>
      </c>
      <c r="F9" s="146">
        <v>3</v>
      </c>
      <c r="G9" s="148"/>
      <c r="H9" s="56"/>
      <c r="I9" s="56"/>
      <c r="J9" s="56"/>
      <c r="K9" s="56"/>
      <c r="L9" s="56"/>
      <c r="M9" s="57"/>
    </row>
    <row r="10" spans="1:13" ht="24" x14ac:dyDescent="0.2">
      <c r="A10" s="53">
        <f t="shared" si="0"/>
        <v>5</v>
      </c>
      <c r="B10" s="50">
        <v>1</v>
      </c>
      <c r="C10" s="75" t="s">
        <v>24</v>
      </c>
      <c r="D10" s="72" t="s">
        <v>162</v>
      </c>
      <c r="E10" s="52" t="s">
        <v>503</v>
      </c>
      <c r="F10" s="146">
        <v>22</v>
      </c>
      <c r="H10" s="59"/>
      <c r="I10" s="59"/>
      <c r="J10" s="59"/>
      <c r="K10" s="59"/>
      <c r="L10" s="59"/>
      <c r="M10" s="60"/>
    </row>
    <row r="11" spans="1:13" ht="24" x14ac:dyDescent="0.2">
      <c r="A11" s="53">
        <f t="shared" si="0"/>
        <v>6</v>
      </c>
      <c r="B11" s="50">
        <v>2</v>
      </c>
      <c r="C11" s="75" t="s">
        <v>24</v>
      </c>
      <c r="D11" s="72" t="s">
        <v>428</v>
      </c>
      <c r="E11" s="52" t="s">
        <v>517</v>
      </c>
      <c r="F11" s="146">
        <v>10</v>
      </c>
      <c r="G11" s="147"/>
      <c r="H11" s="62"/>
      <c r="I11" s="62"/>
      <c r="J11" s="62"/>
      <c r="K11" s="62"/>
      <c r="L11" s="62"/>
      <c r="M11" s="63"/>
    </row>
    <row r="12" spans="1:13" ht="24" x14ac:dyDescent="0.2">
      <c r="A12" s="53">
        <v>1</v>
      </c>
      <c r="B12" s="50">
        <v>1</v>
      </c>
      <c r="C12" s="75" t="s">
        <v>12</v>
      </c>
      <c r="D12" s="72" t="s">
        <v>427</v>
      </c>
      <c r="E12" s="52" t="s">
        <v>501</v>
      </c>
      <c r="F12" s="146">
        <v>28</v>
      </c>
      <c r="G12" s="142"/>
    </row>
    <row r="13" spans="1:13" ht="24" x14ac:dyDescent="0.2">
      <c r="A13" s="53">
        <f t="shared" ref="A13:A33" si="1">A12+1</f>
        <v>2</v>
      </c>
      <c r="B13" s="50">
        <v>2</v>
      </c>
      <c r="C13" s="75" t="s">
        <v>12</v>
      </c>
      <c r="D13" s="72" t="s">
        <v>440</v>
      </c>
      <c r="E13" s="52" t="s">
        <v>515</v>
      </c>
      <c r="F13" s="146">
        <v>23</v>
      </c>
      <c r="G13" s="136"/>
      <c r="H13" s="56"/>
      <c r="I13" s="56"/>
      <c r="J13" s="56"/>
      <c r="K13" s="56"/>
      <c r="L13" s="56"/>
      <c r="M13" s="57"/>
    </row>
    <row r="14" spans="1:13" ht="24" x14ac:dyDescent="0.2">
      <c r="A14" s="53">
        <f t="shared" si="1"/>
        <v>3</v>
      </c>
      <c r="B14" s="50">
        <v>1</v>
      </c>
      <c r="C14" s="75" t="s">
        <v>11</v>
      </c>
      <c r="D14" s="72" t="s">
        <v>182</v>
      </c>
      <c r="E14" s="52" t="s">
        <v>509</v>
      </c>
      <c r="F14" s="146">
        <v>21</v>
      </c>
      <c r="G14" s="138"/>
      <c r="H14" s="59"/>
      <c r="I14" s="59"/>
      <c r="J14" s="59"/>
      <c r="K14" s="59"/>
      <c r="L14" s="59"/>
      <c r="M14" s="60"/>
    </row>
    <row r="15" spans="1:13" ht="24" x14ac:dyDescent="0.2">
      <c r="A15" s="53">
        <f t="shared" si="1"/>
        <v>4</v>
      </c>
      <c r="B15" s="50">
        <v>2</v>
      </c>
      <c r="C15" s="75" t="s">
        <v>11</v>
      </c>
      <c r="D15" s="72" t="s">
        <v>263</v>
      </c>
      <c r="E15" s="52" t="s">
        <v>523</v>
      </c>
      <c r="F15" s="146">
        <v>19</v>
      </c>
      <c r="G15" s="140"/>
      <c r="H15" s="62"/>
      <c r="I15" s="62"/>
      <c r="J15" s="62"/>
      <c r="K15" s="62"/>
      <c r="L15" s="62"/>
      <c r="M15" s="63"/>
    </row>
    <row r="16" spans="1:13" x14ac:dyDescent="0.2">
      <c r="A16" s="53">
        <f t="shared" si="1"/>
        <v>5</v>
      </c>
      <c r="B16" s="50">
        <v>1</v>
      </c>
      <c r="C16" s="75" t="s">
        <v>8</v>
      </c>
      <c r="D16" s="72" t="s">
        <v>284</v>
      </c>
      <c r="E16" s="52" t="s">
        <v>508</v>
      </c>
      <c r="F16" s="146">
        <v>26</v>
      </c>
    </row>
    <row r="17" spans="1:13" ht="24" x14ac:dyDescent="0.2">
      <c r="A17" s="53">
        <f t="shared" si="1"/>
        <v>6</v>
      </c>
      <c r="B17" s="50">
        <v>2</v>
      </c>
      <c r="C17" s="75" t="s">
        <v>8</v>
      </c>
      <c r="D17" s="72" t="s">
        <v>442</v>
      </c>
      <c r="E17" s="52" t="s">
        <v>522</v>
      </c>
      <c r="F17" s="146">
        <v>25</v>
      </c>
      <c r="G17" s="136"/>
      <c r="H17" s="56"/>
      <c r="I17" s="56"/>
      <c r="J17" s="56"/>
      <c r="K17" s="56"/>
      <c r="L17" s="56"/>
      <c r="M17" s="57"/>
    </row>
    <row r="18" spans="1:13" ht="24" x14ac:dyDescent="0.2">
      <c r="A18" s="53">
        <f t="shared" si="1"/>
        <v>7</v>
      </c>
      <c r="B18" s="50">
        <v>1</v>
      </c>
      <c r="C18" s="75" t="s">
        <v>20</v>
      </c>
      <c r="D18" s="72" t="s">
        <v>425</v>
      </c>
      <c r="E18" s="52" t="s">
        <v>512</v>
      </c>
      <c r="F18" s="146">
        <v>12</v>
      </c>
      <c r="H18" s="59"/>
      <c r="I18" s="59"/>
      <c r="J18" s="59"/>
      <c r="K18" s="59"/>
      <c r="L18" s="59"/>
      <c r="M18" s="60"/>
    </row>
    <row r="19" spans="1:13" ht="24" x14ac:dyDescent="0.2">
      <c r="A19" s="53">
        <f t="shared" si="1"/>
        <v>8</v>
      </c>
      <c r="B19" s="50">
        <v>2</v>
      </c>
      <c r="C19" s="75" t="s">
        <v>20</v>
      </c>
      <c r="D19" s="72" t="s">
        <v>290</v>
      </c>
      <c r="E19" s="52" t="s">
        <v>526</v>
      </c>
      <c r="F19" s="146">
        <v>4</v>
      </c>
      <c r="G19" s="147"/>
      <c r="H19" s="62"/>
      <c r="I19" s="62"/>
      <c r="J19" s="62"/>
      <c r="K19" s="62"/>
      <c r="L19" s="62"/>
      <c r="M19" s="63"/>
    </row>
    <row r="20" spans="1:13" ht="24" x14ac:dyDescent="0.2">
      <c r="A20" s="53">
        <f t="shared" si="1"/>
        <v>9</v>
      </c>
      <c r="B20" s="50">
        <v>1</v>
      </c>
      <c r="C20" s="75" t="s">
        <v>23</v>
      </c>
      <c r="D20" s="88" t="s">
        <v>177</v>
      </c>
      <c r="E20" s="52" t="s">
        <v>504</v>
      </c>
      <c r="F20" s="146">
        <v>27</v>
      </c>
      <c r="G20" s="142"/>
    </row>
    <row r="21" spans="1:13" ht="24" x14ac:dyDescent="0.2">
      <c r="A21" s="53">
        <f t="shared" si="1"/>
        <v>10</v>
      </c>
      <c r="B21" s="50">
        <v>2</v>
      </c>
      <c r="C21" s="75" t="s">
        <v>23</v>
      </c>
      <c r="D21" s="88" t="s">
        <v>441</v>
      </c>
      <c r="E21" s="52" t="s">
        <v>518</v>
      </c>
      <c r="F21" s="146">
        <v>15</v>
      </c>
      <c r="G21" s="138"/>
    </row>
    <row r="22" spans="1:13" x14ac:dyDescent="0.2">
      <c r="A22" s="53">
        <f t="shared" si="1"/>
        <v>11</v>
      </c>
      <c r="B22" s="50">
        <v>1</v>
      </c>
      <c r="C22" s="75" t="s">
        <v>32</v>
      </c>
      <c r="D22" s="88" t="s">
        <v>166</v>
      </c>
      <c r="E22" s="52" t="s">
        <v>507</v>
      </c>
      <c r="F22" s="146">
        <v>14</v>
      </c>
    </row>
    <row r="23" spans="1:13" x14ac:dyDescent="0.2">
      <c r="A23" s="53">
        <f t="shared" si="1"/>
        <v>12</v>
      </c>
      <c r="B23" s="50">
        <v>2</v>
      </c>
      <c r="C23" s="75" t="s">
        <v>32</v>
      </c>
      <c r="D23" s="88" t="s">
        <v>283</v>
      </c>
      <c r="E23" s="52" t="s">
        <v>521</v>
      </c>
      <c r="F23" s="146">
        <v>9</v>
      </c>
    </row>
    <row r="24" spans="1:13" ht="24" x14ac:dyDescent="0.2">
      <c r="A24" s="53">
        <f t="shared" si="1"/>
        <v>13</v>
      </c>
      <c r="B24" s="50">
        <v>1</v>
      </c>
      <c r="C24" s="75" t="s">
        <v>19</v>
      </c>
      <c r="D24" s="88" t="s">
        <v>430</v>
      </c>
      <c r="E24" s="52" t="s">
        <v>506</v>
      </c>
      <c r="F24" s="146">
        <v>20</v>
      </c>
      <c r="G24" s="138"/>
    </row>
    <row r="25" spans="1:13" x14ac:dyDescent="0.2">
      <c r="A25" s="53">
        <f t="shared" si="1"/>
        <v>14</v>
      </c>
      <c r="B25" s="50">
        <v>2</v>
      </c>
      <c r="C25" s="75" t="s">
        <v>19</v>
      </c>
      <c r="D25" s="88" t="s">
        <v>436</v>
      </c>
      <c r="E25" s="52" t="s">
        <v>520</v>
      </c>
      <c r="F25" s="146">
        <v>8</v>
      </c>
    </row>
    <row r="26" spans="1:13" x14ac:dyDescent="0.2">
      <c r="A26" s="53">
        <f t="shared" si="1"/>
        <v>15</v>
      </c>
      <c r="B26" s="50">
        <v>1</v>
      </c>
      <c r="C26" s="75" t="s">
        <v>28</v>
      </c>
      <c r="D26" s="88" t="s">
        <v>429</v>
      </c>
      <c r="E26" s="52" t="s">
        <v>505</v>
      </c>
      <c r="F26" s="146">
        <v>13</v>
      </c>
    </row>
    <row r="27" spans="1:13" x14ac:dyDescent="0.2">
      <c r="A27" s="53">
        <f t="shared" si="1"/>
        <v>16</v>
      </c>
      <c r="B27" s="50">
        <v>2</v>
      </c>
      <c r="C27" s="75" t="s">
        <v>28</v>
      </c>
      <c r="D27" s="88" t="s">
        <v>280</v>
      </c>
      <c r="E27" s="52" t="s">
        <v>519</v>
      </c>
      <c r="F27" s="146">
        <v>5</v>
      </c>
    </row>
    <row r="28" spans="1:13" ht="24" x14ac:dyDescent="0.2">
      <c r="A28" s="53">
        <f t="shared" si="1"/>
        <v>17</v>
      </c>
      <c r="B28" s="50">
        <v>1</v>
      </c>
      <c r="C28" s="75" t="s">
        <v>15</v>
      </c>
      <c r="D28" s="88" t="s">
        <v>288</v>
      </c>
      <c r="E28" s="52" t="s">
        <v>511</v>
      </c>
      <c r="F28" s="146">
        <v>17</v>
      </c>
      <c r="G28" s="138"/>
    </row>
    <row r="29" spans="1:13" ht="24" x14ac:dyDescent="0.2">
      <c r="A29" s="53">
        <f t="shared" si="1"/>
        <v>18</v>
      </c>
      <c r="B29" s="50">
        <v>2</v>
      </c>
      <c r="C29" s="75" t="s">
        <v>15</v>
      </c>
      <c r="D29" s="88" t="s">
        <v>432</v>
      </c>
      <c r="E29" s="52" t="s">
        <v>525</v>
      </c>
      <c r="F29" s="146">
        <v>16</v>
      </c>
      <c r="G29" s="138"/>
    </row>
    <row r="30" spans="1:13" x14ac:dyDescent="0.2">
      <c r="A30" s="53">
        <f t="shared" si="1"/>
        <v>19</v>
      </c>
      <c r="B30" s="50">
        <v>1</v>
      </c>
      <c r="C30" s="75" t="s">
        <v>7</v>
      </c>
      <c r="D30" s="88" t="s">
        <v>424</v>
      </c>
      <c r="E30" s="52" t="s">
        <v>510</v>
      </c>
      <c r="F30" s="146">
        <v>18</v>
      </c>
    </row>
    <row r="31" spans="1:13" x14ac:dyDescent="0.2">
      <c r="A31" s="53">
        <f t="shared" si="1"/>
        <v>20</v>
      </c>
      <c r="B31" s="50">
        <v>2</v>
      </c>
      <c r="C31" s="75" t="s">
        <v>7</v>
      </c>
      <c r="D31" s="88" t="s">
        <v>264</v>
      </c>
      <c r="E31" s="52" t="s">
        <v>524</v>
      </c>
      <c r="F31" s="146">
        <v>11</v>
      </c>
    </row>
    <row r="32" spans="1:13" x14ac:dyDescent="0.2">
      <c r="A32" s="53">
        <f t="shared" si="1"/>
        <v>21</v>
      </c>
      <c r="B32" s="50">
        <v>2</v>
      </c>
      <c r="C32" s="75" t="s">
        <v>27</v>
      </c>
      <c r="D32" s="88" t="s">
        <v>291</v>
      </c>
      <c r="E32" s="52" t="s">
        <v>527</v>
      </c>
      <c r="F32" s="146">
        <v>7</v>
      </c>
    </row>
    <row r="33" spans="1:6" x14ac:dyDescent="0.2">
      <c r="A33" s="53">
        <f t="shared" si="1"/>
        <v>22</v>
      </c>
      <c r="B33" s="50">
        <v>1</v>
      </c>
      <c r="C33" s="75" t="s">
        <v>27</v>
      </c>
      <c r="D33" s="88" t="s">
        <v>434</v>
      </c>
      <c r="E33" s="52" t="s">
        <v>513</v>
      </c>
      <c r="F33" s="146">
        <v>1</v>
      </c>
    </row>
  </sheetData>
  <autoFilter ref="B5:E5">
    <filterColumn colId="2" showButton="0"/>
    <sortState ref="B6:E33">
      <sortCondition descending="1" ref="D5"/>
    </sortState>
  </autoFilter>
  <sortState ref="A6:G33">
    <sortCondition ref="C6:C33"/>
  </sortState>
  <mergeCells count="1">
    <mergeCell ref="A1:I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33" sqref="A1:G33"/>
    </sheetView>
  </sheetViews>
  <sheetFormatPr baseColWidth="10" defaultColWidth="11" defaultRowHeight="16" x14ac:dyDescent="0.2"/>
  <cols>
    <col min="3" max="3" width="10.83203125" customWidth="1"/>
    <col min="4" max="4" width="18.1640625" bestFit="1" customWidth="1"/>
  </cols>
  <sheetData>
    <row r="1" spans="1:13" ht="16" customHeight="1" x14ac:dyDescent="0.2">
      <c r="A1" s="221" t="s">
        <v>153</v>
      </c>
      <c r="B1" s="221"/>
      <c r="C1" s="221"/>
      <c r="D1" s="221"/>
      <c r="E1" s="221"/>
      <c r="F1" s="221"/>
      <c r="G1" s="22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22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221"/>
      <c r="H3" s="71"/>
      <c r="I3" s="71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">
      <c r="B5" s="39" t="s">
        <v>143</v>
      </c>
      <c r="C5" s="39" t="s">
        <v>6</v>
      </c>
      <c r="D5" s="73" t="s">
        <v>144</v>
      </c>
      <c r="E5" s="44" t="s">
        <v>145</v>
      </c>
      <c r="F5" s="44" t="s">
        <v>881</v>
      </c>
      <c r="G5" s="74"/>
      <c r="H5" s="74"/>
      <c r="I5" s="74"/>
      <c r="J5" s="74"/>
      <c r="K5" s="74"/>
      <c r="L5" s="74"/>
      <c r="M5" s="74"/>
    </row>
    <row r="6" spans="1:13" ht="16" customHeight="1" x14ac:dyDescent="0.2">
      <c r="A6" s="126">
        <f t="shared" ref="A6:A33" si="0">A5+1</f>
        <v>1</v>
      </c>
      <c r="B6" s="102">
        <v>1</v>
      </c>
      <c r="C6" s="103" t="s">
        <v>31</v>
      </c>
      <c r="D6" s="106" t="s">
        <v>306</v>
      </c>
      <c r="E6" s="105" t="s">
        <v>798</v>
      </c>
      <c r="F6" s="8">
        <v>27</v>
      </c>
      <c r="G6" s="74"/>
      <c r="H6" s="74"/>
      <c r="I6" s="74"/>
      <c r="J6" s="74"/>
      <c r="K6" s="74"/>
      <c r="L6" s="74"/>
      <c r="M6" s="74"/>
    </row>
    <row r="7" spans="1:13" ht="16" customHeight="1" x14ac:dyDescent="0.2">
      <c r="A7" s="128">
        <f t="shared" si="0"/>
        <v>2</v>
      </c>
      <c r="B7" s="50">
        <v>2</v>
      </c>
      <c r="C7" s="75" t="s">
        <v>31</v>
      </c>
      <c r="D7" s="72" t="s">
        <v>320</v>
      </c>
      <c r="E7" s="52" t="s">
        <v>783</v>
      </c>
      <c r="F7" s="8">
        <v>20</v>
      </c>
      <c r="G7" s="74"/>
      <c r="H7" s="74"/>
      <c r="I7" s="74"/>
      <c r="J7" s="74"/>
      <c r="K7" s="74"/>
      <c r="L7" s="74"/>
      <c r="M7" s="74"/>
    </row>
    <row r="8" spans="1:13" x14ac:dyDescent="0.2">
      <c r="A8" s="126">
        <f t="shared" si="0"/>
        <v>3</v>
      </c>
      <c r="B8" s="102">
        <v>1</v>
      </c>
      <c r="C8" s="103" t="s">
        <v>16</v>
      </c>
      <c r="D8" s="106" t="s">
        <v>294</v>
      </c>
      <c r="E8" s="105" t="s">
        <v>784</v>
      </c>
      <c r="F8" s="8">
        <v>24</v>
      </c>
    </row>
    <row r="9" spans="1:13" ht="15.75" customHeight="1" x14ac:dyDescent="0.2">
      <c r="A9" s="53">
        <f t="shared" si="0"/>
        <v>4</v>
      </c>
      <c r="B9" s="50">
        <v>2</v>
      </c>
      <c r="C9" s="75" t="s">
        <v>16</v>
      </c>
      <c r="D9" s="72" t="s">
        <v>800</v>
      </c>
      <c r="E9" s="52" t="s">
        <v>801</v>
      </c>
      <c r="F9" s="145">
        <v>14</v>
      </c>
      <c r="G9" s="55"/>
      <c r="H9" s="56"/>
      <c r="I9" s="56"/>
      <c r="J9" s="56"/>
      <c r="K9" s="56"/>
      <c r="L9" s="56"/>
      <c r="M9" s="57"/>
    </row>
    <row r="10" spans="1:13" ht="15.75" customHeight="1" x14ac:dyDescent="0.2">
      <c r="A10" s="126">
        <f t="shared" si="0"/>
        <v>5</v>
      </c>
      <c r="B10" s="102">
        <v>2</v>
      </c>
      <c r="C10" s="103" t="s">
        <v>24</v>
      </c>
      <c r="D10" s="106" t="s">
        <v>295</v>
      </c>
      <c r="E10" s="105" t="s">
        <v>802</v>
      </c>
      <c r="F10" s="8">
        <v>26</v>
      </c>
      <c r="G10" s="58"/>
      <c r="H10" s="59"/>
      <c r="I10" s="59"/>
      <c r="J10" s="59"/>
      <c r="K10" s="59"/>
      <c r="L10" s="59"/>
      <c r="M10" s="60"/>
    </row>
    <row r="11" spans="1:13" ht="15.75" customHeight="1" x14ac:dyDescent="0.2">
      <c r="A11" s="128">
        <f t="shared" si="0"/>
        <v>6</v>
      </c>
      <c r="B11" s="50">
        <v>1</v>
      </c>
      <c r="C11" s="75" t="s">
        <v>24</v>
      </c>
      <c r="D11" s="72" t="s">
        <v>309</v>
      </c>
      <c r="E11" s="52" t="s">
        <v>785</v>
      </c>
      <c r="F11" s="145">
        <v>19</v>
      </c>
      <c r="G11" s="61"/>
      <c r="H11" s="62"/>
      <c r="I11" s="62"/>
      <c r="J11" s="62"/>
      <c r="K11" s="62"/>
      <c r="L11" s="62"/>
      <c r="M11" s="63"/>
    </row>
    <row r="12" spans="1:13" x14ac:dyDescent="0.2">
      <c r="A12" s="126">
        <f t="shared" si="0"/>
        <v>7</v>
      </c>
      <c r="B12" s="102">
        <v>1</v>
      </c>
      <c r="C12" s="103" t="s">
        <v>12</v>
      </c>
      <c r="D12" s="106" t="s">
        <v>782</v>
      </c>
      <c r="E12" s="105" t="s">
        <v>783</v>
      </c>
      <c r="F12" s="8">
        <v>21</v>
      </c>
    </row>
    <row r="13" spans="1:13" ht="15.75" customHeight="1" x14ac:dyDescent="0.2">
      <c r="A13" s="53">
        <f t="shared" si="0"/>
        <v>8</v>
      </c>
      <c r="B13" s="50">
        <v>2</v>
      </c>
      <c r="C13" s="75" t="s">
        <v>12</v>
      </c>
      <c r="D13" s="72" t="s">
        <v>334</v>
      </c>
      <c r="E13" s="52" t="s">
        <v>799</v>
      </c>
      <c r="F13" s="145">
        <v>11</v>
      </c>
      <c r="G13" s="54"/>
      <c r="H13" s="54"/>
      <c r="I13" s="54"/>
      <c r="J13" s="54"/>
      <c r="K13" s="54"/>
      <c r="L13" s="54"/>
      <c r="M13" s="54"/>
    </row>
    <row r="14" spans="1:13" ht="15.75" customHeight="1" x14ac:dyDescent="0.2">
      <c r="A14" s="126">
        <f t="shared" si="0"/>
        <v>9</v>
      </c>
      <c r="B14" s="102">
        <v>1</v>
      </c>
      <c r="C14" s="103" t="s">
        <v>11</v>
      </c>
      <c r="D14" s="106" t="s">
        <v>315</v>
      </c>
      <c r="E14" s="105" t="s">
        <v>792</v>
      </c>
      <c r="F14" s="8">
        <v>28</v>
      </c>
      <c r="G14" s="54"/>
      <c r="H14" s="54"/>
      <c r="I14" s="54"/>
      <c r="J14" s="54"/>
      <c r="K14" s="54"/>
      <c r="L14" s="54"/>
      <c r="M14" s="54"/>
    </row>
    <row r="15" spans="1:13" ht="15.75" customHeight="1" x14ac:dyDescent="0.2">
      <c r="A15" s="126">
        <f t="shared" si="0"/>
        <v>10</v>
      </c>
      <c r="B15" s="102">
        <v>2</v>
      </c>
      <c r="C15" s="103" t="s">
        <v>11</v>
      </c>
      <c r="D15" s="106" t="s">
        <v>331</v>
      </c>
      <c r="E15" s="105" t="s">
        <v>806</v>
      </c>
      <c r="F15" s="8">
        <v>23</v>
      </c>
      <c r="G15" s="54"/>
      <c r="H15" s="54"/>
      <c r="I15" s="54"/>
      <c r="J15" s="54"/>
      <c r="K15" s="54"/>
      <c r="L15" s="54"/>
      <c r="M15" s="54"/>
    </row>
    <row r="16" spans="1:13" x14ac:dyDescent="0.2">
      <c r="A16" s="53">
        <f t="shared" si="0"/>
        <v>11</v>
      </c>
      <c r="B16" s="50">
        <v>2</v>
      </c>
      <c r="C16" s="75" t="s">
        <v>8</v>
      </c>
      <c r="D16" s="72" t="s">
        <v>314</v>
      </c>
      <c r="E16" s="52" t="s">
        <v>797</v>
      </c>
      <c r="F16" s="145">
        <v>18</v>
      </c>
    </row>
    <row r="17" spans="1:13" ht="15.75" customHeight="1" x14ac:dyDescent="0.2">
      <c r="A17" s="53">
        <f t="shared" si="0"/>
        <v>12</v>
      </c>
      <c r="B17" s="50">
        <v>1</v>
      </c>
      <c r="C17" s="75" t="s">
        <v>8</v>
      </c>
      <c r="D17" s="72" t="s">
        <v>364</v>
      </c>
      <c r="E17" s="52" t="s">
        <v>791</v>
      </c>
      <c r="F17" s="145">
        <v>10</v>
      </c>
      <c r="G17" s="54"/>
      <c r="H17" s="54"/>
      <c r="I17" s="54"/>
      <c r="J17" s="54"/>
      <c r="K17" s="54"/>
      <c r="L17" s="54"/>
      <c r="M17" s="54"/>
    </row>
    <row r="18" spans="1:13" ht="15.75" customHeight="1" x14ac:dyDescent="0.2">
      <c r="A18" s="53">
        <f t="shared" si="0"/>
        <v>13</v>
      </c>
      <c r="B18" s="50">
        <v>1</v>
      </c>
      <c r="C18" s="75" t="s">
        <v>20</v>
      </c>
      <c r="D18" s="72" t="s">
        <v>379</v>
      </c>
      <c r="E18" s="52" t="s">
        <v>796</v>
      </c>
      <c r="F18" s="145">
        <v>15</v>
      </c>
      <c r="G18" s="54"/>
      <c r="H18" s="54"/>
      <c r="I18" s="54"/>
      <c r="J18" s="54"/>
      <c r="K18" s="54"/>
      <c r="L18" s="54"/>
      <c r="M18" s="54"/>
    </row>
    <row r="19" spans="1:13" ht="15.75" customHeight="1" x14ac:dyDescent="0.2">
      <c r="A19" s="53">
        <f t="shared" si="0"/>
        <v>14</v>
      </c>
      <c r="B19" s="50">
        <v>2</v>
      </c>
      <c r="C19" s="75" t="s">
        <v>20</v>
      </c>
      <c r="D19" s="72" t="s">
        <v>356</v>
      </c>
      <c r="E19" s="52" t="s">
        <v>809</v>
      </c>
      <c r="F19" s="145">
        <v>3</v>
      </c>
      <c r="G19" s="54"/>
      <c r="H19" s="54"/>
      <c r="I19" s="54"/>
      <c r="J19" s="54"/>
      <c r="K19" s="54"/>
      <c r="L19" s="54"/>
      <c r="M19" s="54"/>
    </row>
    <row r="20" spans="1:13" x14ac:dyDescent="0.2">
      <c r="A20" s="126">
        <f t="shared" si="0"/>
        <v>15</v>
      </c>
      <c r="B20" s="102">
        <v>1</v>
      </c>
      <c r="C20" s="103" t="s">
        <v>23</v>
      </c>
      <c r="D20" s="143" t="s">
        <v>444</v>
      </c>
      <c r="E20" s="105" t="s">
        <v>786</v>
      </c>
      <c r="F20" s="8">
        <v>22</v>
      </c>
    </row>
    <row r="21" spans="1:13" x14ac:dyDescent="0.2">
      <c r="A21" s="53">
        <f t="shared" si="0"/>
        <v>16</v>
      </c>
      <c r="B21" s="50">
        <v>2</v>
      </c>
      <c r="C21" s="75" t="s">
        <v>23</v>
      </c>
      <c r="D21" s="72" t="s">
        <v>337</v>
      </c>
      <c r="E21" s="52" t="s">
        <v>803</v>
      </c>
      <c r="F21" s="145">
        <v>16</v>
      </c>
    </row>
    <row r="22" spans="1:13" x14ac:dyDescent="0.2">
      <c r="A22" s="53">
        <f t="shared" si="0"/>
        <v>17</v>
      </c>
      <c r="B22" s="50">
        <v>2</v>
      </c>
      <c r="C22" s="75" t="s">
        <v>32</v>
      </c>
      <c r="D22" s="72" t="s">
        <v>329</v>
      </c>
      <c r="E22" s="52" t="s">
        <v>805</v>
      </c>
      <c r="F22" s="145">
        <v>13</v>
      </c>
    </row>
    <row r="23" spans="1:13" x14ac:dyDescent="0.2">
      <c r="A23" s="53">
        <f t="shared" si="0"/>
        <v>18</v>
      </c>
      <c r="B23" s="50">
        <v>1</v>
      </c>
      <c r="C23" s="75" t="s">
        <v>32</v>
      </c>
      <c r="D23" s="72" t="s">
        <v>339</v>
      </c>
      <c r="E23" s="52" t="s">
        <v>790</v>
      </c>
      <c r="F23" s="145">
        <v>5</v>
      </c>
    </row>
    <row r="24" spans="1:13" x14ac:dyDescent="0.2">
      <c r="A24" s="53">
        <f t="shared" si="0"/>
        <v>19</v>
      </c>
      <c r="B24" s="50">
        <v>2</v>
      </c>
      <c r="C24" s="75" t="s">
        <v>19</v>
      </c>
      <c r="D24" s="72" t="s">
        <v>312</v>
      </c>
      <c r="E24" s="52" t="s">
        <v>537</v>
      </c>
      <c r="F24" s="145">
        <v>7</v>
      </c>
    </row>
    <row r="25" spans="1:13" x14ac:dyDescent="0.2">
      <c r="A25" s="53">
        <f t="shared" si="0"/>
        <v>20</v>
      </c>
      <c r="B25" s="50">
        <v>1</v>
      </c>
      <c r="C25" s="75" t="s">
        <v>19</v>
      </c>
      <c r="D25" s="72" t="s">
        <v>298</v>
      </c>
      <c r="E25" s="52" t="s">
        <v>789</v>
      </c>
      <c r="F25" s="145">
        <v>1</v>
      </c>
    </row>
    <row r="26" spans="1:13" x14ac:dyDescent="0.2">
      <c r="A26" s="53">
        <f t="shared" si="0"/>
        <v>21</v>
      </c>
      <c r="B26" s="50">
        <v>2</v>
      </c>
      <c r="C26" s="75" t="s">
        <v>28</v>
      </c>
      <c r="D26" s="72" t="s">
        <v>404</v>
      </c>
      <c r="E26" s="52" t="s">
        <v>804</v>
      </c>
      <c r="F26" s="145">
        <v>8</v>
      </c>
    </row>
    <row r="27" spans="1:13" x14ac:dyDescent="0.2">
      <c r="A27" s="53">
        <f t="shared" si="0"/>
        <v>22</v>
      </c>
      <c r="B27" s="50">
        <v>1</v>
      </c>
      <c r="C27" s="75" t="s">
        <v>28</v>
      </c>
      <c r="D27" s="72" t="s">
        <v>787</v>
      </c>
      <c r="E27" s="52" t="s">
        <v>788</v>
      </c>
      <c r="F27" s="145">
        <v>4</v>
      </c>
    </row>
    <row r="28" spans="1:13" x14ac:dyDescent="0.2">
      <c r="A28" s="53">
        <f t="shared" si="0"/>
        <v>23</v>
      </c>
      <c r="B28" s="50">
        <v>1</v>
      </c>
      <c r="C28" s="75" t="s">
        <v>15</v>
      </c>
      <c r="D28" s="72" t="s">
        <v>794</v>
      </c>
      <c r="E28" s="52" t="s">
        <v>795</v>
      </c>
      <c r="F28" s="145">
        <v>9</v>
      </c>
    </row>
    <row r="29" spans="1:13" x14ac:dyDescent="0.2">
      <c r="A29" s="53">
        <f t="shared" si="0"/>
        <v>24</v>
      </c>
      <c r="B29" s="50">
        <v>2</v>
      </c>
      <c r="C29" s="75" t="s">
        <v>15</v>
      </c>
      <c r="D29" s="72" t="s">
        <v>412</v>
      </c>
      <c r="E29" s="52" t="s">
        <v>808</v>
      </c>
      <c r="F29" s="145">
        <v>2</v>
      </c>
    </row>
    <row r="30" spans="1:13" x14ac:dyDescent="0.2">
      <c r="A30" s="126">
        <f t="shared" si="0"/>
        <v>25</v>
      </c>
      <c r="B30" s="102">
        <v>2</v>
      </c>
      <c r="C30" s="103" t="s">
        <v>7</v>
      </c>
      <c r="D30" s="106" t="s">
        <v>394</v>
      </c>
      <c r="E30" s="105" t="s">
        <v>807</v>
      </c>
      <c r="F30" s="8">
        <v>25</v>
      </c>
    </row>
    <row r="31" spans="1:13" x14ac:dyDescent="0.2">
      <c r="A31" s="53">
        <f t="shared" si="0"/>
        <v>26</v>
      </c>
      <c r="B31" s="50">
        <v>1</v>
      </c>
      <c r="C31" s="75" t="s">
        <v>7</v>
      </c>
      <c r="D31" s="72" t="s">
        <v>392</v>
      </c>
      <c r="E31" s="52" t="s">
        <v>793</v>
      </c>
      <c r="F31" s="145">
        <v>12</v>
      </c>
    </row>
    <row r="32" spans="1:13" x14ac:dyDescent="0.2">
      <c r="A32" s="128">
        <f t="shared" si="0"/>
        <v>27</v>
      </c>
      <c r="B32" s="50">
        <v>1</v>
      </c>
      <c r="C32" s="75" t="s">
        <v>27</v>
      </c>
      <c r="D32" s="72" t="s">
        <v>319</v>
      </c>
      <c r="E32" s="52" t="s">
        <v>797</v>
      </c>
      <c r="F32" s="145">
        <v>17</v>
      </c>
    </row>
    <row r="33" spans="1:6" x14ac:dyDescent="0.2">
      <c r="A33" s="53">
        <f t="shared" si="0"/>
        <v>28</v>
      </c>
      <c r="B33" s="50">
        <v>2</v>
      </c>
      <c r="C33" s="75" t="s">
        <v>27</v>
      </c>
      <c r="D33" s="72" t="s">
        <v>368</v>
      </c>
      <c r="E33" s="52" t="s">
        <v>810</v>
      </c>
      <c r="F33" s="145">
        <v>6</v>
      </c>
    </row>
    <row r="34" spans="1:6" x14ac:dyDescent="0.2">
      <c r="F34" s="144"/>
    </row>
  </sheetData>
  <autoFilter ref="B5:E5">
    <filterColumn colId="2" showButton="0"/>
  </autoFilter>
  <sortState ref="A6:F33">
    <sortCondition ref="C6:C33"/>
  </sortState>
  <mergeCells count="1">
    <mergeCell ref="A1:G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F33"/>
    </sheetView>
  </sheetViews>
  <sheetFormatPr baseColWidth="10" defaultColWidth="11" defaultRowHeight="16" x14ac:dyDescent="0.2"/>
  <cols>
    <col min="3" max="3" width="10.83203125" customWidth="1"/>
    <col min="4" max="4" width="22.1640625" style="100" bestFit="1" customWidth="1"/>
  </cols>
  <sheetData>
    <row r="1" spans="1:13" ht="16" customHeight="1" x14ac:dyDescent="0.2">
      <c r="A1" s="221" t="s">
        <v>154</v>
      </c>
      <c r="B1" s="221"/>
      <c r="C1" s="221"/>
      <c r="D1" s="221"/>
      <c r="E1" s="221"/>
      <c r="F1" s="22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">
      <c r="B5" s="39" t="s">
        <v>143</v>
      </c>
      <c r="C5" s="39" t="s">
        <v>6</v>
      </c>
      <c r="D5" s="73" t="s">
        <v>144</v>
      </c>
      <c r="E5" s="44" t="s">
        <v>145</v>
      </c>
      <c r="F5" s="44" t="s">
        <v>2</v>
      </c>
      <c r="G5" s="74"/>
      <c r="H5" s="74"/>
      <c r="I5" s="74"/>
      <c r="J5" s="74"/>
      <c r="K5" s="74"/>
      <c r="L5" s="74"/>
      <c r="M5" s="74"/>
    </row>
    <row r="6" spans="1:13" ht="16" customHeight="1" x14ac:dyDescent="0.2">
      <c r="A6" s="53">
        <f t="shared" ref="A6:A30" si="0">A5+1</f>
        <v>1</v>
      </c>
      <c r="B6" s="50">
        <v>1</v>
      </c>
      <c r="C6" s="83" t="s">
        <v>23</v>
      </c>
      <c r="D6" s="87" t="s">
        <v>296</v>
      </c>
      <c r="E6" s="52" t="s">
        <v>838</v>
      </c>
      <c r="F6" s="8">
        <v>28</v>
      </c>
      <c r="G6" s="74"/>
      <c r="H6" s="74"/>
      <c r="I6" s="74"/>
      <c r="J6" s="74"/>
      <c r="K6" s="74"/>
      <c r="L6" s="74"/>
      <c r="M6" s="74"/>
    </row>
    <row r="7" spans="1:13" ht="16" customHeight="1" x14ac:dyDescent="0.2">
      <c r="A7" s="53">
        <f t="shared" si="0"/>
        <v>2</v>
      </c>
      <c r="B7" s="50">
        <v>2</v>
      </c>
      <c r="C7" s="83" t="s">
        <v>24</v>
      </c>
      <c r="D7" s="87" t="s">
        <v>336</v>
      </c>
      <c r="E7" s="52" t="s">
        <v>838</v>
      </c>
      <c r="F7" s="8">
        <v>27</v>
      </c>
      <c r="G7" s="74"/>
      <c r="H7" s="74"/>
      <c r="I7" s="74"/>
      <c r="J7" s="74"/>
      <c r="K7" s="74"/>
      <c r="L7" s="74"/>
      <c r="M7" s="74"/>
    </row>
    <row r="8" spans="1:13" ht="21" x14ac:dyDescent="0.2">
      <c r="A8" s="53">
        <f t="shared" si="0"/>
        <v>3</v>
      </c>
      <c r="B8" s="50">
        <v>1</v>
      </c>
      <c r="C8" s="83" t="s">
        <v>32</v>
      </c>
      <c r="D8" s="87" t="s">
        <v>299</v>
      </c>
      <c r="E8" s="52" t="s">
        <v>839</v>
      </c>
      <c r="F8" s="8">
        <v>26</v>
      </c>
    </row>
    <row r="9" spans="1:13" ht="24" x14ac:dyDescent="0.2">
      <c r="A9" s="53">
        <f t="shared" si="0"/>
        <v>4</v>
      </c>
      <c r="B9" s="50">
        <v>2</v>
      </c>
      <c r="C9" s="83" t="s">
        <v>8</v>
      </c>
      <c r="D9" s="87" t="s">
        <v>314</v>
      </c>
      <c r="E9" s="52" t="s">
        <v>840</v>
      </c>
      <c r="F9" s="8">
        <v>25</v>
      </c>
      <c r="G9" s="55"/>
      <c r="H9" s="56"/>
      <c r="I9" s="56"/>
      <c r="J9" s="56"/>
      <c r="K9" s="56"/>
      <c r="L9" s="56"/>
      <c r="M9" s="57"/>
    </row>
    <row r="10" spans="1:13" ht="24" x14ac:dyDescent="0.2">
      <c r="A10" s="53">
        <f t="shared" si="0"/>
        <v>5</v>
      </c>
      <c r="B10" s="50">
        <v>2</v>
      </c>
      <c r="C10" s="83" t="s">
        <v>11</v>
      </c>
      <c r="D10" s="87" t="s">
        <v>331</v>
      </c>
      <c r="E10" s="52" t="s">
        <v>840</v>
      </c>
      <c r="F10" s="8">
        <v>24</v>
      </c>
      <c r="G10" s="58"/>
      <c r="H10" s="59"/>
      <c r="I10" s="59"/>
      <c r="J10" s="59"/>
      <c r="K10" s="59"/>
      <c r="L10" s="59"/>
      <c r="M10" s="60"/>
    </row>
    <row r="11" spans="1:13" ht="24" x14ac:dyDescent="0.2">
      <c r="A11" s="53">
        <f t="shared" si="0"/>
        <v>6</v>
      </c>
      <c r="B11" s="50">
        <v>1</v>
      </c>
      <c r="C11" s="83" t="s">
        <v>24</v>
      </c>
      <c r="D11" s="87" t="s">
        <v>445</v>
      </c>
      <c r="E11" s="52" t="s">
        <v>837</v>
      </c>
      <c r="F11" s="8">
        <v>20</v>
      </c>
      <c r="G11" s="61"/>
      <c r="H11" s="62"/>
      <c r="I11" s="62"/>
      <c r="J11" s="62"/>
      <c r="K11" s="62"/>
      <c r="L11" s="62"/>
      <c r="M11" s="63"/>
    </row>
    <row r="12" spans="1:13" ht="21" x14ac:dyDescent="0.2">
      <c r="A12" s="53">
        <f t="shared" si="0"/>
        <v>7</v>
      </c>
      <c r="B12" s="50">
        <v>1</v>
      </c>
      <c r="C12" s="83" t="s">
        <v>11</v>
      </c>
      <c r="D12" s="87" t="s">
        <v>365</v>
      </c>
      <c r="E12" s="52" t="s">
        <v>837</v>
      </c>
      <c r="F12" s="8">
        <v>23</v>
      </c>
    </row>
    <row r="13" spans="1:13" ht="24" x14ac:dyDescent="0.2">
      <c r="A13" s="53">
        <f t="shared" si="0"/>
        <v>8</v>
      </c>
      <c r="B13" s="50">
        <v>1</v>
      </c>
      <c r="C13" s="83" t="s">
        <v>7</v>
      </c>
      <c r="D13" s="87" t="s">
        <v>446</v>
      </c>
      <c r="E13" s="52" t="s">
        <v>837</v>
      </c>
      <c r="F13" s="8">
        <v>21</v>
      </c>
      <c r="G13" s="54"/>
      <c r="H13" s="54"/>
      <c r="I13" s="54"/>
      <c r="J13" s="54"/>
      <c r="K13" s="54"/>
      <c r="L13" s="54"/>
      <c r="M13" s="54"/>
    </row>
    <row r="14" spans="1:13" ht="24" x14ac:dyDescent="0.2">
      <c r="A14" s="53">
        <f t="shared" si="0"/>
        <v>9</v>
      </c>
      <c r="B14" s="50">
        <v>2</v>
      </c>
      <c r="C14" s="83" t="s">
        <v>23</v>
      </c>
      <c r="D14" s="87" t="s">
        <v>372</v>
      </c>
      <c r="E14" s="52" t="s">
        <v>837</v>
      </c>
      <c r="F14" s="8">
        <v>22</v>
      </c>
      <c r="G14" s="54"/>
      <c r="H14" s="54"/>
      <c r="I14" s="54"/>
      <c r="J14" s="54"/>
      <c r="K14" s="54"/>
      <c r="L14" s="54"/>
      <c r="M14" s="54"/>
    </row>
    <row r="15" spans="1:13" ht="24" x14ac:dyDescent="0.2">
      <c r="A15" s="53">
        <f t="shared" si="0"/>
        <v>10</v>
      </c>
      <c r="B15" s="50">
        <v>1</v>
      </c>
      <c r="C15" s="83" t="s">
        <v>16</v>
      </c>
      <c r="D15" s="87" t="s">
        <v>370</v>
      </c>
      <c r="E15" s="52" t="s">
        <v>651</v>
      </c>
      <c r="F15" s="8">
        <v>17</v>
      </c>
      <c r="G15" s="54"/>
      <c r="H15" s="54"/>
      <c r="I15" s="54"/>
      <c r="J15" s="54"/>
      <c r="K15" s="54"/>
      <c r="L15" s="54"/>
      <c r="M15" s="54"/>
    </row>
    <row r="16" spans="1:13" ht="21" x14ac:dyDescent="0.2">
      <c r="A16" s="53">
        <f t="shared" si="0"/>
        <v>11</v>
      </c>
      <c r="B16" s="50">
        <v>1</v>
      </c>
      <c r="C16" s="83" t="s">
        <v>15</v>
      </c>
      <c r="D16" s="87" t="s">
        <v>397</v>
      </c>
      <c r="E16" s="52" t="s">
        <v>651</v>
      </c>
      <c r="F16" s="8">
        <v>13</v>
      </c>
    </row>
    <row r="17" spans="1:13" ht="24" x14ac:dyDescent="0.2">
      <c r="A17" s="53">
        <f t="shared" si="0"/>
        <v>12</v>
      </c>
      <c r="B17" s="50">
        <v>1</v>
      </c>
      <c r="C17" s="83" t="s">
        <v>31</v>
      </c>
      <c r="D17" s="87" t="s">
        <v>322</v>
      </c>
      <c r="E17" s="52" t="s">
        <v>651</v>
      </c>
      <c r="F17" s="8">
        <v>19</v>
      </c>
      <c r="G17" s="54"/>
      <c r="H17" s="54"/>
      <c r="I17" s="54"/>
      <c r="J17" s="54"/>
      <c r="K17" s="54"/>
      <c r="L17" s="54"/>
      <c r="M17" s="54"/>
    </row>
    <row r="18" spans="1:13" ht="24" x14ac:dyDescent="0.2">
      <c r="A18" s="53">
        <f t="shared" si="0"/>
        <v>13</v>
      </c>
      <c r="B18" s="50">
        <v>2</v>
      </c>
      <c r="C18" s="83" t="s">
        <v>7</v>
      </c>
      <c r="D18" s="87" t="s">
        <v>448</v>
      </c>
      <c r="E18" s="52" t="s">
        <v>651</v>
      </c>
      <c r="F18" s="8">
        <v>16</v>
      </c>
      <c r="G18" s="54"/>
      <c r="H18" s="54"/>
      <c r="I18" s="54"/>
      <c r="J18" s="54"/>
      <c r="K18" s="54"/>
      <c r="L18" s="54"/>
      <c r="M18" s="54"/>
    </row>
    <row r="19" spans="1:13" ht="24" x14ac:dyDescent="0.2">
      <c r="A19" s="53">
        <f t="shared" si="0"/>
        <v>14</v>
      </c>
      <c r="B19" s="50">
        <v>2</v>
      </c>
      <c r="C19" s="83" t="s">
        <v>15</v>
      </c>
      <c r="D19" s="87" t="s">
        <v>841</v>
      </c>
      <c r="E19" s="52" t="s">
        <v>651</v>
      </c>
      <c r="F19" s="8">
        <v>14</v>
      </c>
      <c r="G19" s="54"/>
      <c r="H19" s="54"/>
      <c r="I19" s="54"/>
      <c r="J19" s="54"/>
      <c r="K19" s="54"/>
      <c r="L19" s="54"/>
      <c r="M19" s="54"/>
    </row>
    <row r="20" spans="1:13" ht="21" x14ac:dyDescent="0.2">
      <c r="A20" s="53">
        <f t="shared" si="0"/>
        <v>15</v>
      </c>
      <c r="B20" s="50">
        <v>2</v>
      </c>
      <c r="C20" s="83" t="s">
        <v>27</v>
      </c>
      <c r="D20" s="72" t="s">
        <v>344</v>
      </c>
      <c r="E20" s="52" t="s">
        <v>651</v>
      </c>
      <c r="F20" s="8">
        <v>18</v>
      </c>
    </row>
    <row r="21" spans="1:13" ht="24" x14ac:dyDescent="0.2">
      <c r="A21" s="53">
        <f t="shared" si="0"/>
        <v>16</v>
      </c>
      <c r="B21" s="50">
        <v>2</v>
      </c>
      <c r="C21" s="83" t="s">
        <v>31</v>
      </c>
      <c r="D21" s="72" t="s">
        <v>381</v>
      </c>
      <c r="E21" s="52" t="s">
        <v>651</v>
      </c>
      <c r="F21" s="8">
        <v>15</v>
      </c>
      <c r="G21" s="54"/>
      <c r="H21" s="54"/>
      <c r="I21" s="54"/>
      <c r="J21" s="54"/>
      <c r="K21" s="54"/>
      <c r="L21" s="54"/>
      <c r="M21" s="54"/>
    </row>
    <row r="22" spans="1:13" ht="24" x14ac:dyDescent="0.2">
      <c r="A22" s="53">
        <f t="shared" si="0"/>
        <v>17</v>
      </c>
      <c r="B22" s="50">
        <v>1</v>
      </c>
      <c r="C22" s="83" t="s">
        <v>28</v>
      </c>
      <c r="D22" s="72" t="s">
        <v>297</v>
      </c>
      <c r="E22" s="52" t="s">
        <v>644</v>
      </c>
      <c r="F22" s="8">
        <v>11</v>
      </c>
      <c r="G22" s="54"/>
      <c r="H22" s="54"/>
      <c r="I22" s="54"/>
      <c r="J22" s="54"/>
      <c r="K22" s="54"/>
      <c r="L22" s="54"/>
      <c r="M22" s="54"/>
    </row>
    <row r="23" spans="1:13" ht="24" x14ac:dyDescent="0.2">
      <c r="A23" s="53">
        <f t="shared" si="0"/>
        <v>18</v>
      </c>
      <c r="B23" s="50">
        <v>1</v>
      </c>
      <c r="C23" s="83" t="s">
        <v>8</v>
      </c>
      <c r="D23" s="72" t="s">
        <v>408</v>
      </c>
      <c r="E23" s="52" t="s">
        <v>644</v>
      </c>
      <c r="F23" s="8">
        <v>12</v>
      </c>
      <c r="G23" s="54"/>
      <c r="H23" s="54"/>
      <c r="I23" s="54"/>
      <c r="J23" s="54"/>
      <c r="K23" s="54"/>
      <c r="L23" s="54"/>
      <c r="M23" s="54"/>
    </row>
    <row r="24" spans="1:13" ht="21" x14ac:dyDescent="0.2">
      <c r="A24" s="53">
        <f t="shared" si="0"/>
        <v>19</v>
      </c>
      <c r="B24" s="50">
        <v>1</v>
      </c>
      <c r="C24" s="83" t="s">
        <v>20</v>
      </c>
      <c r="D24" s="72" t="s">
        <v>304</v>
      </c>
      <c r="E24" s="52" t="s">
        <v>644</v>
      </c>
      <c r="F24" s="8">
        <v>9</v>
      </c>
    </row>
    <row r="25" spans="1:13" ht="21" x14ac:dyDescent="0.2">
      <c r="A25" s="53">
        <f t="shared" si="0"/>
        <v>20</v>
      </c>
      <c r="B25" s="50">
        <v>2</v>
      </c>
      <c r="C25" s="83" t="s">
        <v>28</v>
      </c>
      <c r="D25" s="72" t="s">
        <v>447</v>
      </c>
      <c r="E25" s="52" t="s">
        <v>644</v>
      </c>
      <c r="F25" s="8">
        <v>8</v>
      </c>
    </row>
    <row r="26" spans="1:13" ht="21" x14ac:dyDescent="0.2">
      <c r="A26" s="53">
        <f t="shared" si="0"/>
        <v>21</v>
      </c>
      <c r="B26" s="50">
        <v>2</v>
      </c>
      <c r="C26" s="83" t="s">
        <v>32</v>
      </c>
      <c r="D26" s="72" t="s">
        <v>351</v>
      </c>
      <c r="E26" s="52" t="s">
        <v>644</v>
      </c>
      <c r="F26" s="8">
        <v>10</v>
      </c>
    </row>
    <row r="27" spans="1:13" ht="21" x14ac:dyDescent="0.2">
      <c r="A27" s="53">
        <f t="shared" si="0"/>
        <v>22</v>
      </c>
      <c r="B27" s="50">
        <v>1</v>
      </c>
      <c r="C27" s="83" t="s">
        <v>19</v>
      </c>
      <c r="D27" s="72" t="s">
        <v>362</v>
      </c>
      <c r="E27" s="52" t="s">
        <v>648</v>
      </c>
      <c r="F27" s="8">
        <v>5</v>
      </c>
    </row>
    <row r="28" spans="1:13" ht="21" x14ac:dyDescent="0.2">
      <c r="A28" s="53">
        <f t="shared" si="0"/>
        <v>23</v>
      </c>
      <c r="B28" s="50">
        <v>1</v>
      </c>
      <c r="C28" s="83" t="s">
        <v>27</v>
      </c>
      <c r="D28" s="72" t="s">
        <v>417</v>
      </c>
      <c r="E28" s="52" t="s">
        <v>648</v>
      </c>
      <c r="F28" s="8">
        <v>7</v>
      </c>
    </row>
    <row r="29" spans="1:13" ht="21" x14ac:dyDescent="0.2">
      <c r="A29" s="53">
        <f t="shared" si="0"/>
        <v>24</v>
      </c>
      <c r="B29" s="50">
        <v>2</v>
      </c>
      <c r="C29" s="83" t="s">
        <v>16</v>
      </c>
      <c r="D29" s="72" t="s">
        <v>401</v>
      </c>
      <c r="E29" s="52" t="s">
        <v>648</v>
      </c>
      <c r="F29" s="8">
        <v>6</v>
      </c>
    </row>
    <row r="30" spans="1:13" ht="21" x14ac:dyDescent="0.2">
      <c r="A30" s="53">
        <f t="shared" si="0"/>
        <v>25</v>
      </c>
      <c r="B30" s="50">
        <v>2</v>
      </c>
      <c r="C30" s="83" t="s">
        <v>20</v>
      </c>
      <c r="D30" s="72" t="s">
        <v>415</v>
      </c>
      <c r="E30" s="52" t="s">
        <v>649</v>
      </c>
      <c r="F30" s="8">
        <v>4</v>
      </c>
    </row>
    <row r="31" spans="1:13" ht="21" x14ac:dyDescent="0.2">
      <c r="A31" s="53">
        <v>1</v>
      </c>
      <c r="B31" s="50">
        <v>1</v>
      </c>
      <c r="C31" s="83" t="s">
        <v>12</v>
      </c>
      <c r="D31" s="72" t="s">
        <v>443</v>
      </c>
      <c r="E31" s="52" t="s">
        <v>645</v>
      </c>
      <c r="F31" s="8">
        <v>3</v>
      </c>
    </row>
    <row r="32" spans="1:13" ht="21" x14ac:dyDescent="0.2">
      <c r="A32" s="53">
        <f>A31+1</f>
        <v>2</v>
      </c>
      <c r="B32" s="50">
        <v>2</v>
      </c>
      <c r="C32" s="83" t="s">
        <v>12</v>
      </c>
      <c r="D32" s="72" t="s">
        <v>472</v>
      </c>
      <c r="E32" s="52" t="s">
        <v>650</v>
      </c>
      <c r="F32" s="8">
        <v>2</v>
      </c>
    </row>
    <row r="33" spans="1:6" ht="21" x14ac:dyDescent="0.2">
      <c r="A33" s="53">
        <f>A32+1</f>
        <v>3</v>
      </c>
      <c r="B33" s="50">
        <v>2</v>
      </c>
      <c r="C33" s="83" t="s">
        <v>19</v>
      </c>
      <c r="D33" s="72" t="s">
        <v>374</v>
      </c>
      <c r="E33" s="52" t="s">
        <v>650</v>
      </c>
      <c r="F33" s="8">
        <v>2</v>
      </c>
    </row>
  </sheetData>
  <autoFilter ref="B5:E5">
    <filterColumn colId="2" showButton="0"/>
  </autoFilter>
  <sortState ref="F6:F33">
    <sortCondition ref="F6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4" workbookViewId="0">
      <selection sqref="A1:F33"/>
    </sheetView>
  </sheetViews>
  <sheetFormatPr baseColWidth="10" defaultColWidth="11" defaultRowHeight="16" x14ac:dyDescent="0.2"/>
  <cols>
    <col min="3" max="3" width="10.83203125" customWidth="1"/>
    <col min="4" max="4" width="15.83203125" bestFit="1" customWidth="1"/>
  </cols>
  <sheetData>
    <row r="1" spans="1:13" ht="16" customHeight="1" x14ac:dyDescent="0.2">
      <c r="A1" s="221" t="s">
        <v>155</v>
      </c>
      <c r="B1" s="221"/>
      <c r="C1" s="221"/>
      <c r="D1" s="221"/>
      <c r="E1" s="221"/>
      <c r="F1" s="22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5">
      <c r="A5" s="122"/>
      <c r="B5" s="123" t="s">
        <v>143</v>
      </c>
      <c r="C5" s="123" t="s">
        <v>6</v>
      </c>
      <c r="D5" s="124" t="s">
        <v>144</v>
      </c>
      <c r="E5" s="125" t="s">
        <v>145</v>
      </c>
      <c r="F5" s="127" t="s">
        <v>2</v>
      </c>
      <c r="G5" s="74" t="s">
        <v>146</v>
      </c>
      <c r="H5" s="74"/>
      <c r="I5" s="74"/>
      <c r="J5" s="74"/>
      <c r="K5" s="74"/>
      <c r="L5" s="74"/>
      <c r="M5" s="74"/>
    </row>
    <row r="6" spans="1:13" ht="16" customHeight="1" x14ac:dyDescent="0.25">
      <c r="A6" s="126">
        <f t="shared" ref="A6:A11" si="0">A5+1</f>
        <v>1</v>
      </c>
      <c r="B6" s="102">
        <v>1</v>
      </c>
      <c r="C6" s="118" t="s">
        <v>31</v>
      </c>
      <c r="D6" s="119" t="s">
        <v>322</v>
      </c>
      <c r="E6" s="105" t="s">
        <v>763</v>
      </c>
      <c r="F6">
        <v>26</v>
      </c>
      <c r="G6" s="40"/>
      <c r="H6" s="74"/>
      <c r="I6" s="74"/>
      <c r="J6" s="74"/>
      <c r="K6" s="74"/>
      <c r="L6" s="74"/>
      <c r="M6" s="74"/>
    </row>
    <row r="7" spans="1:13" ht="16" customHeight="1" x14ac:dyDescent="0.25">
      <c r="A7" s="126">
        <f t="shared" si="0"/>
        <v>2</v>
      </c>
      <c r="B7" s="102">
        <v>2</v>
      </c>
      <c r="C7" s="118" t="s">
        <v>31</v>
      </c>
      <c r="D7" s="119" t="s">
        <v>459</v>
      </c>
      <c r="E7" s="105" t="s">
        <v>777</v>
      </c>
      <c r="F7">
        <v>23</v>
      </c>
      <c r="G7" s="134"/>
      <c r="H7" s="74"/>
      <c r="I7" s="74"/>
      <c r="J7" s="74"/>
      <c r="K7" s="74"/>
      <c r="L7" s="74"/>
      <c r="M7" s="74"/>
    </row>
    <row r="8" spans="1:13" ht="23.25" x14ac:dyDescent="0.25">
      <c r="A8" s="126">
        <f t="shared" si="0"/>
        <v>3</v>
      </c>
      <c r="B8" s="102">
        <v>1</v>
      </c>
      <c r="C8" s="118" t="s">
        <v>16</v>
      </c>
      <c r="D8" s="119" t="s">
        <v>346</v>
      </c>
      <c r="E8" s="105" t="s">
        <v>751</v>
      </c>
      <c r="F8">
        <v>25</v>
      </c>
      <c r="G8" s="138"/>
    </row>
    <row r="9" spans="1:13" ht="15.75" customHeight="1" x14ac:dyDescent="0.25">
      <c r="A9" s="53">
        <f t="shared" si="0"/>
        <v>4</v>
      </c>
      <c r="B9" s="50">
        <v>2</v>
      </c>
      <c r="C9" s="51" t="s">
        <v>16</v>
      </c>
      <c r="D9" s="117" t="s">
        <v>359</v>
      </c>
      <c r="E9" s="52" t="s">
        <v>766</v>
      </c>
      <c r="F9">
        <v>15</v>
      </c>
      <c r="G9" s="135"/>
      <c r="H9" s="56"/>
      <c r="I9" s="56"/>
      <c r="J9" s="56"/>
      <c r="K9" s="56"/>
      <c r="L9" s="56"/>
      <c r="M9" s="57"/>
    </row>
    <row r="10" spans="1:13" ht="15.75" customHeight="1" x14ac:dyDescent="0.25">
      <c r="A10" s="126">
        <f t="shared" si="0"/>
        <v>5</v>
      </c>
      <c r="B10" s="102">
        <v>1</v>
      </c>
      <c r="C10" s="118" t="s">
        <v>24</v>
      </c>
      <c r="D10" s="119" t="s">
        <v>325</v>
      </c>
      <c r="E10" s="105" t="s">
        <v>752</v>
      </c>
      <c r="F10">
        <v>27</v>
      </c>
      <c r="G10" s="141"/>
      <c r="H10" s="59"/>
      <c r="I10" s="59"/>
      <c r="J10" s="59"/>
      <c r="K10" s="59"/>
      <c r="L10" s="59"/>
      <c r="M10" s="60"/>
    </row>
    <row r="11" spans="1:13" ht="15.75" customHeight="1" x14ac:dyDescent="0.25">
      <c r="A11" s="53">
        <f t="shared" si="0"/>
        <v>6</v>
      </c>
      <c r="B11" s="50">
        <v>2</v>
      </c>
      <c r="C11" s="51" t="s">
        <v>24</v>
      </c>
      <c r="D11" s="117" t="s">
        <v>386</v>
      </c>
      <c r="E11" s="52" t="s">
        <v>767</v>
      </c>
      <c r="F11">
        <v>20</v>
      </c>
      <c r="G11" s="139"/>
      <c r="H11" s="62"/>
      <c r="I11" s="62"/>
      <c r="J11" s="62"/>
      <c r="K11" s="62"/>
      <c r="L11" s="62"/>
      <c r="M11" s="63"/>
    </row>
    <row r="12" spans="1:13" x14ac:dyDescent="0.2">
      <c r="A12" s="53">
        <v>1</v>
      </c>
      <c r="B12" s="50">
        <v>1</v>
      </c>
      <c r="C12" s="51" t="s">
        <v>12</v>
      </c>
      <c r="D12" s="117" t="s">
        <v>345</v>
      </c>
      <c r="E12" s="52" t="s">
        <v>750</v>
      </c>
      <c r="F12">
        <v>13</v>
      </c>
    </row>
    <row r="13" spans="1:13" ht="15.75" customHeight="1" x14ac:dyDescent="0.25">
      <c r="A13" s="53">
        <f t="shared" ref="A13:A33" si="1">A12+1</f>
        <v>2</v>
      </c>
      <c r="B13" s="50">
        <v>2</v>
      </c>
      <c r="C13" s="51" t="s">
        <v>12</v>
      </c>
      <c r="D13" s="117" t="s">
        <v>764</v>
      </c>
      <c r="E13" s="52" t="s">
        <v>765</v>
      </c>
      <c r="F13">
        <v>11</v>
      </c>
      <c r="G13" s="40"/>
      <c r="H13" s="54"/>
      <c r="I13" s="54"/>
      <c r="J13" s="54"/>
      <c r="K13" s="54"/>
      <c r="L13" s="54"/>
      <c r="M13" s="54"/>
    </row>
    <row r="14" spans="1:13" ht="15.75" customHeight="1" x14ac:dyDescent="0.25">
      <c r="A14" s="126">
        <f t="shared" si="1"/>
        <v>3</v>
      </c>
      <c r="B14" s="102">
        <v>1</v>
      </c>
      <c r="C14" s="118" t="s">
        <v>11</v>
      </c>
      <c r="D14" s="119" t="s">
        <v>450</v>
      </c>
      <c r="E14" s="105" t="s">
        <v>758</v>
      </c>
      <c r="F14">
        <v>22</v>
      </c>
      <c r="G14" s="40"/>
      <c r="H14" s="54"/>
      <c r="I14" s="54"/>
      <c r="J14" s="54"/>
      <c r="K14" s="54"/>
      <c r="L14" s="54"/>
      <c r="M14" s="54"/>
    </row>
    <row r="15" spans="1:13" ht="15.75" customHeight="1" x14ac:dyDescent="0.25">
      <c r="A15" s="53">
        <f t="shared" si="1"/>
        <v>4</v>
      </c>
      <c r="B15" s="50">
        <v>2</v>
      </c>
      <c r="C15" s="51" t="s">
        <v>11</v>
      </c>
      <c r="D15" s="117" t="s">
        <v>455</v>
      </c>
      <c r="E15" s="52" t="s">
        <v>772</v>
      </c>
      <c r="F15">
        <v>14</v>
      </c>
      <c r="G15" s="40"/>
      <c r="H15" s="54"/>
      <c r="I15" s="54"/>
      <c r="J15" s="54"/>
      <c r="K15" s="54"/>
      <c r="L15" s="54"/>
      <c r="M15" s="54"/>
    </row>
    <row r="16" spans="1:13" ht="23.25" x14ac:dyDescent="0.25">
      <c r="A16" s="126">
        <f t="shared" si="1"/>
        <v>5</v>
      </c>
      <c r="B16" s="102">
        <v>1</v>
      </c>
      <c r="C16" s="118" t="s">
        <v>8</v>
      </c>
      <c r="D16" s="119" t="s">
        <v>408</v>
      </c>
      <c r="E16" s="105" t="s">
        <v>757</v>
      </c>
      <c r="F16">
        <v>24</v>
      </c>
      <c r="G16" s="138"/>
    </row>
    <row r="17" spans="1:13" ht="15.75" customHeight="1" x14ac:dyDescent="0.25">
      <c r="A17" s="53">
        <f t="shared" si="1"/>
        <v>6</v>
      </c>
      <c r="B17" s="50">
        <v>2</v>
      </c>
      <c r="C17" s="51" t="s">
        <v>8</v>
      </c>
      <c r="D17" s="117" t="s">
        <v>352</v>
      </c>
      <c r="E17" s="52" t="s">
        <v>771</v>
      </c>
      <c r="F17">
        <v>16</v>
      </c>
      <c r="G17" s="54"/>
      <c r="H17" s="54"/>
      <c r="I17" s="54"/>
      <c r="J17" s="54"/>
      <c r="K17" s="54"/>
      <c r="L17" s="54"/>
      <c r="M17" s="54"/>
    </row>
    <row r="18" spans="1:13" ht="15.75" customHeight="1" x14ac:dyDescent="0.25">
      <c r="A18" s="53">
        <f t="shared" si="1"/>
        <v>7</v>
      </c>
      <c r="B18" s="50">
        <v>1</v>
      </c>
      <c r="C18" s="51" t="s">
        <v>20</v>
      </c>
      <c r="D18" s="117" t="s">
        <v>452</v>
      </c>
      <c r="E18" s="52" t="s">
        <v>761</v>
      </c>
      <c r="F18">
        <v>4</v>
      </c>
      <c r="G18" s="40"/>
      <c r="H18" s="54"/>
      <c r="I18" s="54"/>
      <c r="J18" s="54"/>
      <c r="K18" s="54"/>
      <c r="L18" s="54"/>
      <c r="M18" s="54"/>
    </row>
    <row r="19" spans="1:13" ht="15.75" customHeight="1" x14ac:dyDescent="0.25">
      <c r="A19" s="53">
        <f t="shared" si="1"/>
        <v>8</v>
      </c>
      <c r="B19" s="50">
        <v>2</v>
      </c>
      <c r="C19" s="51" t="s">
        <v>20</v>
      </c>
      <c r="D19" s="117" t="s">
        <v>457</v>
      </c>
      <c r="E19" s="52" t="s">
        <v>775</v>
      </c>
      <c r="F19">
        <v>2</v>
      </c>
      <c r="G19" s="40"/>
      <c r="H19" s="54"/>
      <c r="I19" s="54"/>
      <c r="J19" s="54"/>
      <c r="K19" s="54"/>
      <c r="L19" s="54"/>
      <c r="M19" s="54"/>
    </row>
    <row r="20" spans="1:13" ht="23.25" x14ac:dyDescent="0.25">
      <c r="A20" s="53">
        <f t="shared" si="1"/>
        <v>9</v>
      </c>
      <c r="B20" s="50">
        <v>1</v>
      </c>
      <c r="C20" s="51" t="s">
        <v>23</v>
      </c>
      <c r="D20" s="117" t="s">
        <v>449</v>
      </c>
      <c r="E20" s="52" t="s">
        <v>753</v>
      </c>
      <c r="F20">
        <v>17</v>
      </c>
      <c r="G20" s="138"/>
    </row>
    <row r="21" spans="1:13" x14ac:dyDescent="0.2">
      <c r="A21" s="53">
        <f t="shared" si="1"/>
        <v>10</v>
      </c>
      <c r="B21" s="50">
        <v>2</v>
      </c>
      <c r="C21" s="51" t="s">
        <v>23</v>
      </c>
      <c r="D21" s="117" t="s">
        <v>454</v>
      </c>
      <c r="E21" s="52" t="s">
        <v>768</v>
      </c>
      <c r="F21">
        <v>5</v>
      </c>
    </row>
    <row r="22" spans="1:13" x14ac:dyDescent="0.2">
      <c r="A22" s="53">
        <f t="shared" si="1"/>
        <v>11</v>
      </c>
      <c r="B22" s="50">
        <v>2</v>
      </c>
      <c r="C22" s="51" t="s">
        <v>32</v>
      </c>
      <c r="D22" s="117" t="s">
        <v>329</v>
      </c>
      <c r="E22" s="52" t="s">
        <v>770</v>
      </c>
      <c r="F22">
        <v>12</v>
      </c>
    </row>
    <row r="23" spans="1:13" x14ac:dyDescent="0.2">
      <c r="A23" s="53">
        <f t="shared" si="1"/>
        <v>12</v>
      </c>
      <c r="B23" s="50">
        <v>1</v>
      </c>
      <c r="C23" s="51" t="s">
        <v>32</v>
      </c>
      <c r="D23" s="117" t="s">
        <v>313</v>
      </c>
      <c r="E23" s="52" t="s">
        <v>756</v>
      </c>
      <c r="F23">
        <v>6</v>
      </c>
    </row>
    <row r="24" spans="1:13" ht="24" x14ac:dyDescent="0.2">
      <c r="A24" s="53">
        <f t="shared" si="1"/>
        <v>13</v>
      </c>
      <c r="B24" s="50">
        <v>1</v>
      </c>
      <c r="C24" s="51" t="s">
        <v>19</v>
      </c>
      <c r="D24" s="117" t="s">
        <v>387</v>
      </c>
      <c r="E24" s="52" t="s">
        <v>755</v>
      </c>
      <c r="F24">
        <v>19</v>
      </c>
      <c r="G24" s="138"/>
    </row>
    <row r="25" spans="1:13" x14ac:dyDescent="0.2">
      <c r="A25" s="53">
        <f t="shared" si="1"/>
        <v>14</v>
      </c>
      <c r="B25" s="50">
        <v>2</v>
      </c>
      <c r="C25" s="51" t="s">
        <v>19</v>
      </c>
      <c r="D25" s="117" t="s">
        <v>389</v>
      </c>
      <c r="E25" s="52" t="s">
        <v>769</v>
      </c>
      <c r="F25">
        <v>3</v>
      </c>
    </row>
    <row r="26" spans="1:13" x14ac:dyDescent="0.2">
      <c r="A26" s="53">
        <f t="shared" si="1"/>
        <v>15</v>
      </c>
      <c r="B26" s="50">
        <v>1</v>
      </c>
      <c r="C26" s="51" t="s">
        <v>28</v>
      </c>
      <c r="D26" s="117" t="s">
        <v>405</v>
      </c>
      <c r="E26" s="52" t="s">
        <v>754</v>
      </c>
      <c r="F26">
        <v>9</v>
      </c>
    </row>
    <row r="27" spans="1:13" x14ac:dyDescent="0.2">
      <c r="A27" s="53">
        <f t="shared" si="1"/>
        <v>16</v>
      </c>
      <c r="B27" s="50">
        <v>2</v>
      </c>
      <c r="C27" s="51" t="s">
        <v>28</v>
      </c>
      <c r="D27" s="117" t="s">
        <v>349</v>
      </c>
      <c r="E27" s="52" t="s">
        <v>760</v>
      </c>
      <c r="F27">
        <v>7</v>
      </c>
    </row>
    <row r="28" spans="1:13" x14ac:dyDescent="0.2">
      <c r="A28" s="53">
        <f t="shared" si="1"/>
        <v>17</v>
      </c>
      <c r="B28" s="50">
        <v>1</v>
      </c>
      <c r="C28" s="51" t="s">
        <v>15</v>
      </c>
      <c r="D28" s="117" t="s">
        <v>451</v>
      </c>
      <c r="E28" s="52" t="s">
        <v>760</v>
      </c>
      <c r="F28">
        <v>8</v>
      </c>
    </row>
    <row r="29" spans="1:13" x14ac:dyDescent="0.2">
      <c r="A29" s="53">
        <f t="shared" si="1"/>
        <v>18</v>
      </c>
      <c r="B29" s="50">
        <v>2</v>
      </c>
      <c r="C29" s="51" t="s">
        <v>15</v>
      </c>
      <c r="D29" s="117" t="s">
        <v>461</v>
      </c>
      <c r="E29" s="52" t="s">
        <v>774</v>
      </c>
      <c r="F29">
        <v>1</v>
      </c>
    </row>
    <row r="30" spans="1:13" ht="24" x14ac:dyDescent="0.2">
      <c r="A30" s="126">
        <f t="shared" si="1"/>
        <v>19</v>
      </c>
      <c r="B30" s="102">
        <v>1</v>
      </c>
      <c r="C30" s="118" t="s">
        <v>7</v>
      </c>
      <c r="D30" s="119" t="s">
        <v>391</v>
      </c>
      <c r="E30" s="105" t="s">
        <v>759</v>
      </c>
      <c r="F30">
        <v>28</v>
      </c>
      <c r="G30" s="142"/>
    </row>
    <row r="31" spans="1:13" ht="24" x14ac:dyDescent="0.2">
      <c r="A31" s="126">
        <f t="shared" si="1"/>
        <v>20</v>
      </c>
      <c r="B31" s="102">
        <v>2</v>
      </c>
      <c r="C31" s="118" t="s">
        <v>7</v>
      </c>
      <c r="D31" s="119" t="s">
        <v>456</v>
      </c>
      <c r="E31" s="105" t="s">
        <v>773</v>
      </c>
      <c r="F31">
        <v>21</v>
      </c>
      <c r="G31" s="138"/>
    </row>
    <row r="32" spans="1:13" x14ac:dyDescent="0.2">
      <c r="A32" s="53">
        <f t="shared" si="1"/>
        <v>21</v>
      </c>
      <c r="B32" s="50">
        <v>1</v>
      </c>
      <c r="C32" s="51" t="s">
        <v>27</v>
      </c>
      <c r="D32" s="117" t="s">
        <v>453</v>
      </c>
      <c r="E32" s="52" t="s">
        <v>762</v>
      </c>
      <c r="F32">
        <v>18</v>
      </c>
    </row>
    <row r="33" spans="1:6" x14ac:dyDescent="0.2">
      <c r="A33" s="53">
        <f t="shared" si="1"/>
        <v>22</v>
      </c>
      <c r="B33" s="50">
        <v>2</v>
      </c>
      <c r="C33" s="51" t="s">
        <v>27</v>
      </c>
      <c r="D33" s="117" t="s">
        <v>458</v>
      </c>
      <c r="E33" s="52" t="s">
        <v>776</v>
      </c>
      <c r="F33">
        <v>10</v>
      </c>
    </row>
  </sheetData>
  <autoFilter ref="B5:E5">
    <filterColumn colId="2" showButton="0"/>
  </autoFilter>
  <sortState ref="A6:G33">
    <sortCondition ref="C6:C33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1" workbookViewId="0">
      <selection sqref="A1:F33"/>
    </sheetView>
  </sheetViews>
  <sheetFormatPr baseColWidth="10" defaultColWidth="11" defaultRowHeight="16" x14ac:dyDescent="0.2"/>
  <cols>
    <col min="3" max="3" width="10.83203125" customWidth="1"/>
    <col min="4" max="4" width="14" customWidth="1"/>
    <col min="6" max="6" width="11" style="127"/>
  </cols>
  <sheetData>
    <row r="1" spans="1:13" ht="16" customHeight="1" x14ac:dyDescent="0.2">
      <c r="A1" s="221" t="s">
        <v>811</v>
      </c>
      <c r="B1" s="221"/>
      <c r="C1" s="221"/>
      <c r="D1" s="221"/>
      <c r="E1" s="221"/>
      <c r="F1" s="22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5">
      <c r="B5" s="39" t="s">
        <v>143</v>
      </c>
      <c r="C5" s="39" t="s">
        <v>6</v>
      </c>
      <c r="D5" s="108" t="s">
        <v>144</v>
      </c>
      <c r="E5" s="44" t="s">
        <v>145</v>
      </c>
      <c r="F5" s="127" t="s">
        <v>2</v>
      </c>
      <c r="G5" s="74"/>
      <c r="H5" s="74"/>
      <c r="I5" s="74"/>
      <c r="J5" s="74"/>
      <c r="K5" s="74"/>
      <c r="L5" s="74"/>
      <c r="M5" s="74"/>
    </row>
    <row r="6" spans="1:13" ht="16" customHeight="1" x14ac:dyDescent="0.25">
      <c r="A6" s="53">
        <f t="shared" ref="A6:A33" si="0">A5+1</f>
        <v>1</v>
      </c>
      <c r="B6" s="50">
        <v>1</v>
      </c>
      <c r="C6" s="51" t="s">
        <v>31</v>
      </c>
      <c r="D6" s="117" t="s">
        <v>306</v>
      </c>
      <c r="E6" s="52" t="s">
        <v>824</v>
      </c>
      <c r="F6" s="129">
        <v>21</v>
      </c>
      <c r="G6" s="74"/>
      <c r="H6" s="74"/>
      <c r="I6" s="74"/>
      <c r="J6" s="74"/>
      <c r="K6" s="74"/>
      <c r="L6" s="74"/>
      <c r="M6" s="74"/>
    </row>
    <row r="7" spans="1:13" ht="16" customHeight="1" x14ac:dyDescent="0.25">
      <c r="A7" s="53">
        <f t="shared" si="0"/>
        <v>2</v>
      </c>
      <c r="B7" s="50">
        <v>2</v>
      </c>
      <c r="C7" s="51" t="s">
        <v>31</v>
      </c>
      <c r="D7" s="117" t="s">
        <v>381</v>
      </c>
      <c r="E7" s="52" t="s">
        <v>833</v>
      </c>
      <c r="F7" s="129">
        <v>20</v>
      </c>
      <c r="G7" s="74"/>
      <c r="H7" s="74"/>
      <c r="I7" s="74"/>
      <c r="J7" s="74"/>
      <c r="K7" s="74"/>
      <c r="L7" s="74"/>
      <c r="M7" s="74"/>
    </row>
    <row r="8" spans="1:13" x14ac:dyDescent="0.2">
      <c r="A8" s="53">
        <f t="shared" si="0"/>
        <v>3</v>
      </c>
      <c r="B8" s="50">
        <v>2</v>
      </c>
      <c r="C8" s="51" t="s">
        <v>16</v>
      </c>
      <c r="D8" s="117" t="s">
        <v>346</v>
      </c>
      <c r="E8" s="52" t="s">
        <v>825</v>
      </c>
      <c r="F8" s="129">
        <v>16</v>
      </c>
    </row>
    <row r="9" spans="1:13" ht="15.75" customHeight="1" x14ac:dyDescent="0.25">
      <c r="A9" s="53">
        <f t="shared" si="0"/>
        <v>4</v>
      </c>
      <c r="B9" s="50">
        <v>1</v>
      </c>
      <c r="C9" s="51" t="s">
        <v>16</v>
      </c>
      <c r="D9" s="117" t="s">
        <v>383</v>
      </c>
      <c r="E9" s="52" t="s">
        <v>816</v>
      </c>
      <c r="F9" s="129">
        <v>12</v>
      </c>
      <c r="G9" s="55"/>
      <c r="H9" s="56"/>
      <c r="I9" s="56"/>
      <c r="J9" s="56"/>
      <c r="K9" s="56"/>
      <c r="L9" s="56"/>
      <c r="M9" s="57"/>
    </row>
    <row r="10" spans="1:13" ht="15.75" customHeight="1" x14ac:dyDescent="0.25">
      <c r="A10" s="53">
        <f t="shared" si="0"/>
        <v>5</v>
      </c>
      <c r="B10" s="50">
        <v>1</v>
      </c>
      <c r="C10" s="51" t="s">
        <v>24</v>
      </c>
      <c r="D10" s="117" t="s">
        <v>460</v>
      </c>
      <c r="E10" s="52" t="s">
        <v>812</v>
      </c>
      <c r="F10" s="129">
        <v>26</v>
      </c>
      <c r="G10" s="58"/>
      <c r="H10" s="59"/>
      <c r="I10" s="59"/>
      <c r="J10" s="59"/>
      <c r="K10" s="59"/>
      <c r="L10" s="59"/>
      <c r="M10" s="60"/>
    </row>
    <row r="11" spans="1:13" ht="15.75" customHeight="1" x14ac:dyDescent="0.25">
      <c r="A11" s="53">
        <f t="shared" si="0"/>
        <v>6</v>
      </c>
      <c r="B11" s="50">
        <v>2</v>
      </c>
      <c r="C11" s="51" t="s">
        <v>24</v>
      </c>
      <c r="D11" s="117" t="s">
        <v>469</v>
      </c>
      <c r="E11" s="52" t="s">
        <v>827</v>
      </c>
      <c r="F11" s="129">
        <v>24</v>
      </c>
      <c r="G11" s="61"/>
      <c r="H11" s="62"/>
      <c r="I11" s="62"/>
      <c r="J11" s="62"/>
      <c r="K11" s="62"/>
      <c r="L11" s="62"/>
      <c r="M11" s="63"/>
    </row>
    <row r="12" spans="1:13" x14ac:dyDescent="0.2">
      <c r="A12" s="53">
        <f t="shared" si="0"/>
        <v>7</v>
      </c>
      <c r="B12" s="50">
        <v>2</v>
      </c>
      <c r="C12" s="51" t="s">
        <v>12</v>
      </c>
      <c r="D12" s="117" t="s">
        <v>836</v>
      </c>
      <c r="E12" s="52" t="s">
        <v>823</v>
      </c>
      <c r="F12" s="129">
        <v>19</v>
      </c>
    </row>
    <row r="13" spans="1:13" ht="15.75" customHeight="1" x14ac:dyDescent="0.2">
      <c r="A13" s="53">
        <f t="shared" si="0"/>
        <v>8</v>
      </c>
      <c r="B13" s="50">
        <v>1</v>
      </c>
      <c r="C13" s="51" t="s">
        <v>12</v>
      </c>
      <c r="D13" s="117" t="s">
        <v>400</v>
      </c>
      <c r="E13" s="52" t="s">
        <v>815</v>
      </c>
      <c r="F13" s="129">
        <v>11</v>
      </c>
      <c r="G13" s="54" t="s">
        <v>147</v>
      </c>
      <c r="H13" s="54"/>
      <c r="I13" s="54"/>
      <c r="J13" s="54"/>
      <c r="K13" s="54"/>
      <c r="L13" s="54"/>
      <c r="M13" s="54"/>
    </row>
    <row r="14" spans="1:13" ht="15.75" customHeight="1" x14ac:dyDescent="0.2">
      <c r="A14" s="53">
        <f t="shared" si="0"/>
        <v>9</v>
      </c>
      <c r="B14" s="50">
        <v>2</v>
      </c>
      <c r="C14" s="51" t="s">
        <v>11</v>
      </c>
      <c r="D14" s="117" t="s">
        <v>315</v>
      </c>
      <c r="E14" s="52" t="s">
        <v>703</v>
      </c>
      <c r="F14" s="129">
        <v>27</v>
      </c>
      <c r="G14" s="54"/>
      <c r="H14" s="54"/>
      <c r="I14" s="54"/>
      <c r="J14" s="54"/>
      <c r="K14" s="54"/>
      <c r="L14" s="54"/>
      <c r="M14" s="54"/>
    </row>
    <row r="15" spans="1:13" ht="15.75" customHeight="1" x14ac:dyDescent="0.2">
      <c r="A15" s="53">
        <f t="shared" si="0"/>
        <v>10</v>
      </c>
      <c r="B15" s="50">
        <v>1</v>
      </c>
      <c r="C15" s="51" t="s">
        <v>11</v>
      </c>
      <c r="D15" s="117" t="s">
        <v>365</v>
      </c>
      <c r="E15" s="52" t="s">
        <v>813</v>
      </c>
      <c r="F15" s="129">
        <v>25</v>
      </c>
      <c r="G15" s="54"/>
      <c r="H15" s="54"/>
      <c r="I15" s="54"/>
      <c r="J15" s="54"/>
      <c r="K15" s="54"/>
      <c r="L15" s="54"/>
      <c r="M15" s="54"/>
    </row>
    <row r="16" spans="1:13" x14ac:dyDescent="0.2">
      <c r="A16" s="53">
        <f t="shared" si="0"/>
        <v>11</v>
      </c>
      <c r="B16" s="50">
        <v>1</v>
      </c>
      <c r="C16" s="51" t="s">
        <v>8</v>
      </c>
      <c r="D16" s="117" t="s">
        <v>330</v>
      </c>
      <c r="E16" s="52" t="s">
        <v>820</v>
      </c>
      <c r="F16" s="129">
        <v>18</v>
      </c>
    </row>
    <row r="17" spans="1:13" ht="15.75" customHeight="1" x14ac:dyDescent="0.2">
      <c r="A17" s="53">
        <f t="shared" si="0"/>
        <v>12</v>
      </c>
      <c r="B17" s="50">
        <v>2</v>
      </c>
      <c r="C17" s="51" t="s">
        <v>8</v>
      </c>
      <c r="D17" s="117" t="s">
        <v>470</v>
      </c>
      <c r="E17" s="52" t="s">
        <v>830</v>
      </c>
      <c r="F17" s="129">
        <v>9</v>
      </c>
      <c r="G17" s="54" t="s">
        <v>148</v>
      </c>
      <c r="H17" s="54"/>
      <c r="I17" s="54"/>
      <c r="J17" s="54"/>
      <c r="K17" s="54"/>
      <c r="L17" s="54"/>
      <c r="M17" s="54"/>
    </row>
    <row r="18" spans="1:13" ht="15.75" customHeight="1" x14ac:dyDescent="0.2">
      <c r="A18" s="53">
        <f t="shared" si="0"/>
        <v>13</v>
      </c>
      <c r="B18" s="50">
        <v>1</v>
      </c>
      <c r="C18" s="51" t="s">
        <v>20</v>
      </c>
      <c r="D18" s="117" t="s">
        <v>468</v>
      </c>
      <c r="E18" s="52" t="s">
        <v>822</v>
      </c>
      <c r="F18" s="129">
        <v>13</v>
      </c>
      <c r="G18" s="54"/>
      <c r="H18" s="54"/>
      <c r="I18" s="54"/>
      <c r="J18" s="54"/>
      <c r="K18" s="54"/>
      <c r="L18" s="54"/>
      <c r="M18" s="54"/>
    </row>
    <row r="19" spans="1:13" ht="15.75" customHeight="1" x14ac:dyDescent="0.2">
      <c r="A19" s="53">
        <f t="shared" si="0"/>
        <v>14</v>
      </c>
      <c r="B19" s="50">
        <v>2</v>
      </c>
      <c r="C19" s="51" t="s">
        <v>20</v>
      </c>
      <c r="D19" s="117" t="s">
        <v>367</v>
      </c>
      <c r="E19" s="52" t="s">
        <v>832</v>
      </c>
      <c r="F19" s="129">
        <v>7</v>
      </c>
      <c r="G19" s="54"/>
      <c r="H19" s="54"/>
      <c r="I19" s="54"/>
      <c r="J19" s="54"/>
      <c r="K19" s="54"/>
      <c r="L19" s="54"/>
      <c r="M19" s="54"/>
    </row>
    <row r="20" spans="1:13" x14ac:dyDescent="0.2">
      <c r="A20" s="53">
        <f t="shared" si="0"/>
        <v>15</v>
      </c>
      <c r="B20" s="50">
        <v>1</v>
      </c>
      <c r="C20" s="51" t="s">
        <v>23</v>
      </c>
      <c r="D20" s="117" t="s">
        <v>337</v>
      </c>
      <c r="E20" s="52" t="s">
        <v>817</v>
      </c>
      <c r="F20" s="129">
        <v>23</v>
      </c>
    </row>
    <row r="21" spans="1:13" x14ac:dyDescent="0.2">
      <c r="A21" s="53">
        <f t="shared" si="0"/>
        <v>16</v>
      </c>
      <c r="B21" s="50">
        <v>2</v>
      </c>
      <c r="C21" s="51" t="s">
        <v>23</v>
      </c>
      <c r="D21" s="117" t="s">
        <v>402</v>
      </c>
      <c r="E21" s="52" t="s">
        <v>826</v>
      </c>
      <c r="F21" s="129">
        <v>22</v>
      </c>
    </row>
    <row r="22" spans="1:13" x14ac:dyDescent="0.2">
      <c r="A22" s="53">
        <f t="shared" si="0"/>
        <v>17</v>
      </c>
      <c r="B22" s="50">
        <v>2</v>
      </c>
      <c r="C22" s="51" t="s">
        <v>32</v>
      </c>
      <c r="D22" s="117" t="s">
        <v>375</v>
      </c>
      <c r="E22" s="52" t="s">
        <v>829</v>
      </c>
      <c r="F22" s="129">
        <v>17</v>
      </c>
    </row>
    <row r="23" spans="1:13" x14ac:dyDescent="0.2">
      <c r="A23" s="53">
        <f t="shared" si="0"/>
        <v>18</v>
      </c>
      <c r="B23" s="50">
        <v>1</v>
      </c>
      <c r="C23" s="51" t="s">
        <v>32</v>
      </c>
      <c r="D23" s="117" t="s">
        <v>351</v>
      </c>
      <c r="E23" s="52" t="s">
        <v>819</v>
      </c>
      <c r="F23" s="129">
        <v>14</v>
      </c>
    </row>
    <row r="24" spans="1:13" x14ac:dyDescent="0.2">
      <c r="A24" s="53">
        <f t="shared" si="0"/>
        <v>19</v>
      </c>
      <c r="B24" s="50">
        <v>1</v>
      </c>
      <c r="C24" s="51" t="s">
        <v>19</v>
      </c>
      <c r="D24" s="117" t="s">
        <v>388</v>
      </c>
      <c r="E24" s="52" t="s">
        <v>818</v>
      </c>
      <c r="F24" s="129">
        <v>6</v>
      </c>
    </row>
    <row r="25" spans="1:13" x14ac:dyDescent="0.2">
      <c r="A25" s="53">
        <f t="shared" si="0"/>
        <v>20</v>
      </c>
      <c r="B25" s="50">
        <v>2</v>
      </c>
      <c r="C25" s="51" t="s">
        <v>19</v>
      </c>
      <c r="D25" s="117" t="s">
        <v>463</v>
      </c>
      <c r="E25" s="52" t="s">
        <v>828</v>
      </c>
      <c r="F25" s="129">
        <v>5</v>
      </c>
    </row>
    <row r="26" spans="1:13" x14ac:dyDescent="0.2">
      <c r="A26" s="53">
        <f t="shared" si="0"/>
        <v>21</v>
      </c>
      <c r="B26" s="50">
        <v>1</v>
      </c>
      <c r="C26" s="51" t="s">
        <v>28</v>
      </c>
      <c r="D26" s="117" t="s">
        <v>373</v>
      </c>
      <c r="E26" s="52" t="s">
        <v>623</v>
      </c>
      <c r="F26" s="129">
        <v>0</v>
      </c>
    </row>
    <row r="27" spans="1:13" x14ac:dyDescent="0.2">
      <c r="A27" s="53">
        <f t="shared" si="0"/>
        <v>22</v>
      </c>
      <c r="B27" s="50">
        <v>2</v>
      </c>
      <c r="C27" s="51" t="s">
        <v>28</v>
      </c>
      <c r="D27" s="117" t="s">
        <v>404</v>
      </c>
      <c r="E27" s="52" t="s">
        <v>623</v>
      </c>
      <c r="F27" s="129">
        <v>0</v>
      </c>
    </row>
    <row r="28" spans="1:13" x14ac:dyDescent="0.2">
      <c r="A28" s="53">
        <f t="shared" si="0"/>
        <v>23</v>
      </c>
      <c r="B28" s="50">
        <v>2</v>
      </c>
      <c r="C28" s="51" t="s">
        <v>15</v>
      </c>
      <c r="D28" s="117" t="s">
        <v>355</v>
      </c>
      <c r="E28" s="52" t="s">
        <v>831</v>
      </c>
      <c r="F28" s="129">
        <v>15</v>
      </c>
    </row>
    <row r="29" spans="1:13" x14ac:dyDescent="0.2">
      <c r="A29" s="53">
        <f t="shared" si="0"/>
        <v>24</v>
      </c>
      <c r="B29" s="50">
        <v>1</v>
      </c>
      <c r="C29" s="51" t="s">
        <v>15</v>
      </c>
      <c r="D29" s="117" t="s">
        <v>835</v>
      </c>
      <c r="E29" s="52" t="s">
        <v>623</v>
      </c>
      <c r="F29" s="129">
        <v>0</v>
      </c>
    </row>
    <row r="30" spans="1:13" x14ac:dyDescent="0.2">
      <c r="A30" s="53">
        <f t="shared" si="0"/>
        <v>25</v>
      </c>
      <c r="B30" s="50">
        <v>2</v>
      </c>
      <c r="C30" s="51" t="s">
        <v>7</v>
      </c>
      <c r="D30" s="117" t="s">
        <v>446</v>
      </c>
      <c r="E30" s="52" t="s">
        <v>814</v>
      </c>
      <c r="F30" s="129">
        <v>28</v>
      </c>
    </row>
    <row r="31" spans="1:13" x14ac:dyDescent="0.2">
      <c r="A31" s="53">
        <f t="shared" si="0"/>
        <v>26</v>
      </c>
      <c r="B31" s="50">
        <v>1</v>
      </c>
      <c r="C31" s="51" t="s">
        <v>7</v>
      </c>
      <c r="D31" s="117" t="s">
        <v>392</v>
      </c>
      <c r="E31" s="52" t="s">
        <v>821</v>
      </c>
      <c r="F31" s="129">
        <v>10</v>
      </c>
    </row>
    <row r="32" spans="1:13" x14ac:dyDescent="0.2">
      <c r="A32" s="53">
        <f t="shared" si="0"/>
        <v>27</v>
      </c>
      <c r="B32" s="50">
        <v>2</v>
      </c>
      <c r="C32" s="51" t="s">
        <v>27</v>
      </c>
      <c r="D32" s="117" t="s">
        <v>380</v>
      </c>
      <c r="E32" s="52" t="s">
        <v>834</v>
      </c>
      <c r="F32" s="129">
        <v>8</v>
      </c>
    </row>
    <row r="33" spans="1:6" x14ac:dyDescent="0.2">
      <c r="A33" s="53">
        <f t="shared" si="0"/>
        <v>28</v>
      </c>
      <c r="B33" s="50">
        <v>1</v>
      </c>
      <c r="C33" s="51" t="s">
        <v>27</v>
      </c>
      <c r="D33" s="117" t="s">
        <v>416</v>
      </c>
      <c r="E33" s="52" t="s">
        <v>623</v>
      </c>
      <c r="F33" s="129">
        <v>0</v>
      </c>
    </row>
  </sheetData>
  <autoFilter ref="B5:E5">
    <filterColumn colId="2" showButton="0"/>
  </autoFilter>
  <sortState ref="A6:F33">
    <sortCondition ref="C6:C33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0" workbookViewId="0">
      <selection sqref="A1:F33"/>
    </sheetView>
  </sheetViews>
  <sheetFormatPr baseColWidth="10" defaultColWidth="11" defaultRowHeight="16" x14ac:dyDescent="0.2"/>
  <cols>
    <col min="3" max="3" width="10.83203125" customWidth="1"/>
    <col min="4" max="4" width="20.33203125" bestFit="1" customWidth="1"/>
    <col min="6" max="6" width="11" style="8"/>
  </cols>
  <sheetData>
    <row r="1" spans="1:13" ht="16" customHeight="1" x14ac:dyDescent="0.2">
      <c r="A1" s="221" t="s">
        <v>156</v>
      </c>
      <c r="B1" s="221"/>
      <c r="C1" s="221"/>
      <c r="D1" s="221"/>
      <c r="E1" s="221"/>
      <c r="F1" s="221"/>
      <c r="G1" s="71"/>
      <c r="H1" s="71"/>
      <c r="I1" s="71"/>
      <c r="J1" s="71"/>
      <c r="K1" s="71"/>
      <c r="L1" s="71"/>
      <c r="M1" s="71"/>
    </row>
    <row r="2" spans="1:13" ht="16" customHeight="1" x14ac:dyDescent="0.2">
      <c r="A2" s="221"/>
      <c r="B2" s="221"/>
      <c r="C2" s="221"/>
      <c r="D2" s="221"/>
      <c r="E2" s="221"/>
      <c r="F2" s="221"/>
      <c r="G2" s="71"/>
      <c r="H2" s="71"/>
      <c r="I2" s="71"/>
      <c r="J2" s="71"/>
      <c r="K2" s="71"/>
      <c r="L2" s="71"/>
      <c r="M2" s="71"/>
    </row>
    <row r="3" spans="1:13" ht="16" customHeight="1" x14ac:dyDescent="0.2">
      <c r="A3" s="221"/>
      <c r="B3" s="221"/>
      <c r="C3" s="221"/>
      <c r="D3" s="221"/>
      <c r="E3" s="221"/>
      <c r="F3" s="221"/>
      <c r="G3" s="71"/>
      <c r="H3" s="71"/>
      <c r="I3" s="71"/>
      <c r="J3" s="71"/>
      <c r="K3" s="71"/>
      <c r="L3" s="71"/>
      <c r="M3" s="71"/>
    </row>
    <row r="4" spans="1:13" x14ac:dyDescent="0.2">
      <c r="B4" s="41"/>
      <c r="C4" s="41"/>
    </row>
    <row r="5" spans="1:13" ht="16" customHeight="1" x14ac:dyDescent="0.25">
      <c r="B5" s="39" t="s">
        <v>143</v>
      </c>
      <c r="C5" s="39" t="s">
        <v>6</v>
      </c>
      <c r="D5" s="108" t="s">
        <v>144</v>
      </c>
      <c r="E5" s="44" t="s">
        <v>145</v>
      </c>
      <c r="F5" s="3" t="s">
        <v>2</v>
      </c>
      <c r="G5" s="74"/>
      <c r="H5" s="74"/>
      <c r="I5" s="74"/>
      <c r="J5" s="74"/>
      <c r="K5" s="74"/>
      <c r="L5" s="74"/>
      <c r="M5" s="74"/>
    </row>
    <row r="6" spans="1:13" ht="16" customHeight="1" x14ac:dyDescent="0.25">
      <c r="A6" s="53">
        <f t="shared" ref="A6:A33" si="0">A5+1</f>
        <v>1</v>
      </c>
      <c r="B6" s="102">
        <v>1</v>
      </c>
      <c r="C6" s="118" t="s">
        <v>31</v>
      </c>
      <c r="D6" s="119" t="s">
        <v>333</v>
      </c>
      <c r="E6" s="105" t="s">
        <v>714</v>
      </c>
      <c r="F6" s="120">
        <v>25</v>
      </c>
      <c r="G6" s="134"/>
      <c r="H6" s="74"/>
      <c r="I6" s="74"/>
      <c r="J6" s="74"/>
      <c r="K6" s="74"/>
      <c r="L6" s="74"/>
      <c r="M6" s="74"/>
    </row>
    <row r="7" spans="1:13" ht="16" customHeight="1" x14ac:dyDescent="0.25">
      <c r="A7" s="53">
        <f t="shared" si="0"/>
        <v>2</v>
      </c>
      <c r="B7" s="50">
        <v>2</v>
      </c>
      <c r="C7" s="51" t="s">
        <v>31</v>
      </c>
      <c r="D7" s="117" t="s">
        <v>467</v>
      </c>
      <c r="E7" s="52" t="s">
        <v>745</v>
      </c>
      <c r="F7" s="8">
        <v>15</v>
      </c>
      <c r="G7" s="134"/>
      <c r="H7" s="74"/>
      <c r="I7" s="74"/>
      <c r="J7" s="74"/>
      <c r="K7" s="74"/>
      <c r="L7" s="74"/>
      <c r="M7" s="74"/>
    </row>
    <row r="8" spans="1:13" ht="23.25" x14ac:dyDescent="0.25">
      <c r="A8" s="53">
        <f t="shared" si="0"/>
        <v>3</v>
      </c>
      <c r="B8" s="102">
        <v>1</v>
      </c>
      <c r="C8" s="118" t="s">
        <v>16</v>
      </c>
      <c r="D8" s="119" t="s">
        <v>384</v>
      </c>
      <c r="E8" s="105" t="s">
        <v>703</v>
      </c>
      <c r="F8" s="120">
        <v>21</v>
      </c>
      <c r="G8" s="138"/>
    </row>
    <row r="9" spans="1:13" ht="15.75" customHeight="1" x14ac:dyDescent="0.25">
      <c r="A9" s="53">
        <f t="shared" si="0"/>
        <v>4</v>
      </c>
      <c r="B9" s="50">
        <v>2</v>
      </c>
      <c r="C9" s="51" t="s">
        <v>16</v>
      </c>
      <c r="D9" s="117" t="s">
        <v>732</v>
      </c>
      <c r="E9" s="52" t="s">
        <v>733</v>
      </c>
      <c r="F9" s="8">
        <v>8</v>
      </c>
      <c r="G9" s="149"/>
      <c r="H9" s="56"/>
      <c r="I9" s="56"/>
      <c r="J9" s="56"/>
      <c r="K9" s="56"/>
      <c r="L9" s="56"/>
      <c r="M9" s="57"/>
    </row>
    <row r="10" spans="1:13" ht="15.75" customHeight="1" x14ac:dyDescent="0.25">
      <c r="A10" s="53">
        <f t="shared" si="0"/>
        <v>5</v>
      </c>
      <c r="B10" s="50">
        <v>1</v>
      </c>
      <c r="C10" s="51" t="s">
        <v>24</v>
      </c>
      <c r="D10" s="117" t="s">
        <v>460</v>
      </c>
      <c r="E10" s="52" t="s">
        <v>704</v>
      </c>
      <c r="F10" s="8">
        <v>19</v>
      </c>
      <c r="G10" s="137"/>
      <c r="H10" s="59"/>
      <c r="I10" s="59"/>
      <c r="J10" s="59"/>
      <c r="K10" s="59"/>
      <c r="L10" s="59"/>
      <c r="M10" s="60"/>
    </row>
    <row r="11" spans="1:13" ht="15.75" customHeight="1" x14ac:dyDescent="0.25">
      <c r="A11" s="53">
        <f t="shared" si="0"/>
        <v>6</v>
      </c>
      <c r="B11" s="50">
        <v>2</v>
      </c>
      <c r="C11" s="51" t="s">
        <v>24</v>
      </c>
      <c r="D11" s="117" t="s">
        <v>462</v>
      </c>
      <c r="E11" s="52" t="s">
        <v>734</v>
      </c>
      <c r="F11" s="8">
        <v>10</v>
      </c>
      <c r="G11" s="150"/>
      <c r="H11" s="62"/>
      <c r="I11" s="62"/>
      <c r="J11" s="62"/>
      <c r="K11" s="62"/>
      <c r="L11" s="62"/>
      <c r="M11" s="63"/>
    </row>
    <row r="12" spans="1:13" x14ac:dyDescent="0.2">
      <c r="A12" s="53">
        <f t="shared" si="0"/>
        <v>7</v>
      </c>
      <c r="B12" s="50">
        <v>1</v>
      </c>
      <c r="C12" s="51" t="s">
        <v>12</v>
      </c>
      <c r="D12" s="117" t="s">
        <v>307</v>
      </c>
      <c r="E12" s="52" t="s">
        <v>600</v>
      </c>
      <c r="F12" s="8">
        <v>14</v>
      </c>
    </row>
    <row r="13" spans="1:13" ht="15.75" customHeight="1" x14ac:dyDescent="0.25">
      <c r="A13" s="53">
        <f t="shared" si="0"/>
        <v>8</v>
      </c>
      <c r="B13" s="50">
        <v>2</v>
      </c>
      <c r="C13" s="51" t="s">
        <v>12</v>
      </c>
      <c r="D13" s="117" t="s">
        <v>345</v>
      </c>
      <c r="E13" s="52" t="s">
        <v>731</v>
      </c>
      <c r="F13" s="8">
        <v>13</v>
      </c>
      <c r="G13" s="40"/>
      <c r="H13" s="54"/>
      <c r="I13" s="54"/>
      <c r="J13" s="54"/>
      <c r="K13" s="54"/>
      <c r="L13" s="54"/>
      <c r="M13" s="54"/>
    </row>
    <row r="14" spans="1:13" ht="15.75" customHeight="1" x14ac:dyDescent="0.25">
      <c r="A14" s="53">
        <f t="shared" si="0"/>
        <v>9</v>
      </c>
      <c r="B14" s="102">
        <v>1</v>
      </c>
      <c r="C14" s="118" t="s">
        <v>11</v>
      </c>
      <c r="D14" s="106" t="s">
        <v>450</v>
      </c>
      <c r="E14" s="105" t="s">
        <v>710</v>
      </c>
      <c r="F14" s="120">
        <v>23</v>
      </c>
      <c r="G14" s="134"/>
      <c r="H14" s="54"/>
      <c r="I14" s="54"/>
      <c r="J14" s="54"/>
      <c r="K14" s="54"/>
      <c r="L14" s="54"/>
      <c r="M14" s="54"/>
    </row>
    <row r="15" spans="1:13" ht="15.75" customHeight="1" x14ac:dyDescent="0.25">
      <c r="A15" s="53">
        <f t="shared" si="0"/>
        <v>10</v>
      </c>
      <c r="B15" s="50">
        <v>2</v>
      </c>
      <c r="C15" s="51" t="s">
        <v>11</v>
      </c>
      <c r="D15" s="117" t="s">
        <v>390</v>
      </c>
      <c r="E15" s="52" t="s">
        <v>740</v>
      </c>
      <c r="F15" s="8">
        <v>18</v>
      </c>
      <c r="G15" s="40"/>
      <c r="H15" s="54"/>
      <c r="I15" s="54"/>
      <c r="J15" s="54"/>
      <c r="K15" s="54"/>
      <c r="L15" s="54"/>
      <c r="M15" s="54"/>
    </row>
    <row r="16" spans="1:13" x14ac:dyDescent="0.2">
      <c r="A16" s="53">
        <f t="shared" si="0"/>
        <v>11</v>
      </c>
      <c r="B16" s="102">
        <v>1</v>
      </c>
      <c r="C16" s="118" t="s">
        <v>8</v>
      </c>
      <c r="D16" s="119" t="s">
        <v>340</v>
      </c>
      <c r="E16" s="105" t="s">
        <v>709</v>
      </c>
      <c r="F16" s="120">
        <v>22</v>
      </c>
    </row>
    <row r="17" spans="1:13" ht="15.75" customHeight="1" x14ac:dyDescent="0.25">
      <c r="A17" s="53">
        <f t="shared" si="0"/>
        <v>12</v>
      </c>
      <c r="B17" s="50">
        <v>2</v>
      </c>
      <c r="C17" s="51" t="s">
        <v>8</v>
      </c>
      <c r="D17" s="117" t="s">
        <v>464</v>
      </c>
      <c r="E17" s="52" t="s">
        <v>739</v>
      </c>
      <c r="F17" s="8">
        <v>4</v>
      </c>
      <c r="G17" s="40"/>
      <c r="H17" s="54"/>
      <c r="I17" s="54"/>
      <c r="J17" s="54"/>
      <c r="K17" s="54"/>
      <c r="L17" s="54"/>
      <c r="M17" s="54"/>
    </row>
    <row r="18" spans="1:13" ht="15.75" customHeight="1" x14ac:dyDescent="0.25">
      <c r="A18" s="53">
        <f t="shared" si="0"/>
        <v>13</v>
      </c>
      <c r="B18" s="50">
        <v>1</v>
      </c>
      <c r="C18" s="51" t="s">
        <v>20</v>
      </c>
      <c r="D18" s="117" t="s">
        <v>457</v>
      </c>
      <c r="E18" s="52" t="s">
        <v>713</v>
      </c>
      <c r="F18" s="8">
        <v>9</v>
      </c>
      <c r="G18" s="40"/>
      <c r="H18" s="54"/>
      <c r="I18" s="54"/>
      <c r="J18" s="54"/>
      <c r="K18" s="54"/>
      <c r="L18" s="54"/>
      <c r="M18" s="54"/>
    </row>
    <row r="19" spans="1:13" ht="15.75" customHeight="1" x14ac:dyDescent="0.25">
      <c r="A19" s="53">
        <f t="shared" si="0"/>
        <v>14</v>
      </c>
      <c r="B19" s="50">
        <v>2</v>
      </c>
      <c r="C19" s="51" t="s">
        <v>20</v>
      </c>
      <c r="D19" s="117" t="s">
        <v>466</v>
      </c>
      <c r="E19" s="52" t="s">
        <v>743</v>
      </c>
      <c r="F19" s="8">
        <v>3</v>
      </c>
      <c r="G19" s="40"/>
      <c r="H19" s="54"/>
      <c r="I19" s="54"/>
      <c r="J19" s="54"/>
      <c r="K19" s="54"/>
      <c r="L19" s="54"/>
      <c r="M19" s="54"/>
    </row>
    <row r="20" spans="1:13" ht="23.25" x14ac:dyDescent="0.25">
      <c r="A20" s="53">
        <f t="shared" si="0"/>
        <v>15</v>
      </c>
      <c r="B20" s="102">
        <v>1</v>
      </c>
      <c r="C20" s="118" t="s">
        <v>23</v>
      </c>
      <c r="D20" s="119" t="s">
        <v>310</v>
      </c>
      <c r="E20" s="105" t="s">
        <v>705</v>
      </c>
      <c r="F20" s="120">
        <v>27</v>
      </c>
      <c r="G20" s="142"/>
    </row>
    <row r="21" spans="1:13" ht="23.25" x14ac:dyDescent="0.25">
      <c r="A21" s="53">
        <f t="shared" si="0"/>
        <v>16</v>
      </c>
      <c r="B21" s="50">
        <v>2</v>
      </c>
      <c r="C21" s="51" t="s">
        <v>23</v>
      </c>
      <c r="D21" s="117" t="s">
        <v>449</v>
      </c>
      <c r="E21" s="52" t="s">
        <v>735</v>
      </c>
      <c r="F21" s="8">
        <v>17</v>
      </c>
      <c r="G21" s="138"/>
    </row>
    <row r="22" spans="1:13" x14ac:dyDescent="0.2">
      <c r="A22" s="53">
        <f t="shared" si="0"/>
        <v>17</v>
      </c>
      <c r="B22" s="102">
        <v>1</v>
      </c>
      <c r="C22" s="118" t="s">
        <v>32</v>
      </c>
      <c r="D22" s="119" t="s">
        <v>313</v>
      </c>
      <c r="E22" s="105" t="s">
        <v>708</v>
      </c>
      <c r="F22" s="120">
        <v>26</v>
      </c>
    </row>
    <row r="23" spans="1:13" x14ac:dyDescent="0.2">
      <c r="A23" s="53">
        <f t="shared" si="0"/>
        <v>18</v>
      </c>
      <c r="B23" s="50">
        <v>2</v>
      </c>
      <c r="C23" s="51" t="s">
        <v>32</v>
      </c>
      <c r="D23" s="117" t="s">
        <v>406</v>
      </c>
      <c r="E23" s="52" t="s">
        <v>738</v>
      </c>
      <c r="F23" s="8">
        <v>11</v>
      </c>
    </row>
    <row r="24" spans="1:13" ht="24" x14ac:dyDescent="0.2">
      <c r="A24" s="53">
        <f t="shared" si="0"/>
        <v>19</v>
      </c>
      <c r="B24" s="50">
        <v>1</v>
      </c>
      <c r="C24" s="51" t="s">
        <v>19</v>
      </c>
      <c r="D24" s="117" t="s">
        <v>387</v>
      </c>
      <c r="E24" s="52" t="s">
        <v>707</v>
      </c>
      <c r="F24" s="8">
        <v>16</v>
      </c>
      <c r="G24" s="138"/>
    </row>
    <row r="25" spans="1:13" x14ac:dyDescent="0.2">
      <c r="A25" s="53">
        <f t="shared" si="0"/>
        <v>20</v>
      </c>
      <c r="B25" s="50">
        <v>2</v>
      </c>
      <c r="C25" s="51" t="s">
        <v>19</v>
      </c>
      <c r="D25" s="117" t="s">
        <v>463</v>
      </c>
      <c r="E25" s="52" t="s">
        <v>737</v>
      </c>
      <c r="F25" s="8">
        <v>2</v>
      </c>
    </row>
    <row r="26" spans="1:13" x14ac:dyDescent="0.2">
      <c r="A26" s="53">
        <f t="shared" si="0"/>
        <v>21</v>
      </c>
      <c r="B26" s="50">
        <v>1</v>
      </c>
      <c r="C26" s="51" t="s">
        <v>28</v>
      </c>
      <c r="D26" s="117" t="s">
        <v>405</v>
      </c>
      <c r="E26" s="52" t="s">
        <v>706</v>
      </c>
      <c r="F26" s="8">
        <v>7</v>
      </c>
    </row>
    <row r="27" spans="1:13" x14ac:dyDescent="0.2">
      <c r="A27" s="53">
        <f t="shared" si="0"/>
        <v>22</v>
      </c>
      <c r="B27" s="50">
        <v>2</v>
      </c>
      <c r="C27" s="51" t="s">
        <v>28</v>
      </c>
      <c r="D27" s="117" t="s">
        <v>349</v>
      </c>
      <c r="E27" s="52" t="s">
        <v>736</v>
      </c>
      <c r="F27" s="8">
        <v>1</v>
      </c>
    </row>
    <row r="28" spans="1:13" x14ac:dyDescent="0.2">
      <c r="A28" s="53">
        <f t="shared" si="0"/>
        <v>23</v>
      </c>
      <c r="B28" s="50">
        <v>1</v>
      </c>
      <c r="C28" s="51" t="s">
        <v>15</v>
      </c>
      <c r="D28" s="117" t="s">
        <v>461</v>
      </c>
      <c r="E28" s="52" t="s">
        <v>712</v>
      </c>
      <c r="F28" s="8">
        <v>6</v>
      </c>
    </row>
    <row r="29" spans="1:13" x14ac:dyDescent="0.2">
      <c r="A29" s="53">
        <f t="shared" si="0"/>
        <v>24</v>
      </c>
      <c r="B29" s="50">
        <v>2</v>
      </c>
      <c r="C29" s="51" t="s">
        <v>15</v>
      </c>
      <c r="D29" s="117" t="s">
        <v>465</v>
      </c>
      <c r="E29" s="52" t="s">
        <v>742</v>
      </c>
      <c r="F29" s="8">
        <v>5</v>
      </c>
    </row>
    <row r="30" spans="1:13" ht="24" x14ac:dyDescent="0.2">
      <c r="A30" s="53">
        <f t="shared" si="0"/>
        <v>25</v>
      </c>
      <c r="B30" s="102">
        <v>1</v>
      </c>
      <c r="C30" s="118" t="s">
        <v>7</v>
      </c>
      <c r="D30" s="119" t="s">
        <v>391</v>
      </c>
      <c r="E30" s="105" t="s">
        <v>711</v>
      </c>
      <c r="F30" s="120">
        <v>28</v>
      </c>
      <c r="G30" s="142"/>
    </row>
    <row r="31" spans="1:13" ht="24" x14ac:dyDescent="0.2">
      <c r="A31" s="53">
        <f t="shared" si="0"/>
        <v>26</v>
      </c>
      <c r="B31" s="102">
        <v>2</v>
      </c>
      <c r="C31" s="118" t="s">
        <v>7</v>
      </c>
      <c r="D31" s="119" t="s">
        <v>393</v>
      </c>
      <c r="E31" s="105" t="s">
        <v>741</v>
      </c>
      <c r="F31" s="120">
        <v>24</v>
      </c>
      <c r="G31" s="138"/>
    </row>
    <row r="32" spans="1:13" ht="24" x14ac:dyDescent="0.2">
      <c r="A32" s="53">
        <f t="shared" si="0"/>
        <v>27</v>
      </c>
      <c r="B32" s="50">
        <v>1</v>
      </c>
      <c r="C32" s="51" t="s">
        <v>27</v>
      </c>
      <c r="D32" s="117" t="s">
        <v>380</v>
      </c>
      <c r="E32" s="52" t="s">
        <v>579</v>
      </c>
      <c r="F32" s="8">
        <v>20</v>
      </c>
      <c r="G32" s="138"/>
    </row>
    <row r="33" spans="1:6" x14ac:dyDescent="0.2">
      <c r="A33" s="53">
        <f t="shared" si="0"/>
        <v>28</v>
      </c>
      <c r="B33" s="50">
        <v>2</v>
      </c>
      <c r="C33" s="51" t="s">
        <v>27</v>
      </c>
      <c r="D33" s="117" t="s">
        <v>458</v>
      </c>
      <c r="E33" s="52" t="s">
        <v>744</v>
      </c>
      <c r="F33" s="8">
        <v>12</v>
      </c>
    </row>
  </sheetData>
  <autoFilter ref="B5:E5">
    <filterColumn colId="2" showButton="0"/>
  </autoFilter>
  <sortState ref="A6:G33">
    <sortCondition ref="C6:C33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1"/>
  <sheetViews>
    <sheetView zoomScale="96" zoomScaleNormal="96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A4" sqref="A4"/>
    </sheetView>
  </sheetViews>
  <sheetFormatPr baseColWidth="10" defaultColWidth="11" defaultRowHeight="16" x14ac:dyDescent="0.2"/>
  <cols>
    <col min="1" max="1" width="1.6640625" customWidth="1"/>
  </cols>
  <sheetData>
    <row r="1" spans="1:24" ht="15" customHeight="1" x14ac:dyDescent="0.2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ht="15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5" spans="1:24" s="3" customFormat="1" ht="18.75" x14ac:dyDescent="0.3">
      <c r="B5" s="2" t="s">
        <v>1</v>
      </c>
      <c r="C5" s="2" t="s">
        <v>2</v>
      </c>
      <c r="D5" s="2" t="s">
        <v>57</v>
      </c>
      <c r="E5" s="2" t="s">
        <v>58</v>
      </c>
      <c r="F5" s="2" t="s">
        <v>59</v>
      </c>
      <c r="H5" s="2" t="s">
        <v>4</v>
      </c>
      <c r="I5" s="2" t="s">
        <v>2</v>
      </c>
      <c r="J5" s="2" t="s">
        <v>57</v>
      </c>
      <c r="K5" s="2" t="s">
        <v>58</v>
      </c>
      <c r="L5" s="2" t="s">
        <v>59</v>
      </c>
      <c r="N5" s="5" t="s">
        <v>5</v>
      </c>
      <c r="O5" s="5" t="s">
        <v>6</v>
      </c>
      <c r="P5" s="6" t="s">
        <v>2</v>
      </c>
      <c r="Q5" s="5" t="s">
        <v>5</v>
      </c>
      <c r="R5" s="5" t="s">
        <v>6</v>
      </c>
      <c r="S5" s="5" t="s">
        <v>2</v>
      </c>
    </row>
    <row r="6" spans="1:24" s="8" customFormat="1" ht="18.75" x14ac:dyDescent="0.3">
      <c r="B6" s="7" t="s">
        <v>8</v>
      </c>
      <c r="C6" s="7">
        <f>I20+I24+E34+E42+I48+I60</f>
        <v>0</v>
      </c>
      <c r="D6" s="7">
        <f>E6-F6</f>
        <v>0</v>
      </c>
      <c r="E6" s="7">
        <f>H20+H24+D34+D42+H48+H60</f>
        <v>0</v>
      </c>
      <c r="F6" s="7">
        <f>D20+D24+H34+H42+D48+D60</f>
        <v>0</v>
      </c>
      <c r="H6" s="7" t="s">
        <v>7</v>
      </c>
      <c r="I6" s="7">
        <f>I21+I25+E43+E35+I49+I61</f>
        <v>0</v>
      </c>
      <c r="J6" s="7">
        <f>K6-L6</f>
        <v>0</v>
      </c>
      <c r="K6" s="7">
        <f>H21+H25+D35+D43+H49+H61</f>
        <v>0</v>
      </c>
      <c r="L6" s="7">
        <f>D21+D25+H35+H43+D49+D61</f>
        <v>0</v>
      </c>
      <c r="N6" s="10" t="s">
        <v>9</v>
      </c>
      <c r="O6" s="11"/>
      <c r="P6" s="12">
        <v>14</v>
      </c>
      <c r="Q6" s="10" t="s">
        <v>14</v>
      </c>
      <c r="R6" s="11"/>
      <c r="S6" s="12">
        <v>7</v>
      </c>
    </row>
    <row r="7" spans="1:24" s="8" customFormat="1" ht="18.75" x14ac:dyDescent="0.3">
      <c r="B7" s="7" t="s">
        <v>28</v>
      </c>
      <c r="C7" s="7">
        <f>I18+I22+E32+E40+I58+E60</f>
        <v>0</v>
      </c>
      <c r="D7" s="7">
        <f t="shared" ref="D7:D12" si="0">E7-F7</f>
        <v>0</v>
      </c>
      <c r="E7" s="7">
        <f>H18+H22+D32+D40+H58+D60</f>
        <v>0</v>
      </c>
      <c r="F7" s="7">
        <f>D18+D22+H32+H40+D58+H60</f>
        <v>0</v>
      </c>
      <c r="H7" s="7" t="s">
        <v>11</v>
      </c>
      <c r="I7" s="7">
        <f>I19+I23+E33+E41+I59+E61</f>
        <v>0</v>
      </c>
      <c r="J7" s="7">
        <f t="shared" ref="J7:J12" si="1">K7-L7</f>
        <v>0</v>
      </c>
      <c r="K7" s="7">
        <f>H19+H23+D33+D41+H59+D61</f>
        <v>0</v>
      </c>
      <c r="L7" s="7">
        <f>D19+D23+H33+H41+D59+H61</f>
        <v>0</v>
      </c>
      <c r="N7" s="10" t="s">
        <v>13</v>
      </c>
      <c r="O7" s="11"/>
      <c r="P7" s="12">
        <v>13</v>
      </c>
      <c r="Q7" s="10" t="s">
        <v>18</v>
      </c>
      <c r="R7" s="11"/>
      <c r="S7" s="12">
        <v>6</v>
      </c>
    </row>
    <row r="8" spans="1:24" s="8" customFormat="1" ht="18.75" x14ac:dyDescent="0.3">
      <c r="B8" s="7" t="s">
        <v>23</v>
      </c>
      <c r="C8" s="7">
        <f>E16+I28+I34+I40+E52+E54</f>
        <v>0</v>
      </c>
      <c r="D8" s="7">
        <f t="shared" si="0"/>
        <v>0</v>
      </c>
      <c r="E8" s="7">
        <f>D16+H28+H34+H40+D52+D54</f>
        <v>0</v>
      </c>
      <c r="F8" s="7">
        <f>H16+D28+D34+D40+H52+H54</f>
        <v>0</v>
      </c>
      <c r="H8" s="7" t="s">
        <v>15</v>
      </c>
      <c r="I8" s="7">
        <f>E17+E27+I35+I41+E53+E55</f>
        <v>0</v>
      </c>
      <c r="J8" s="7">
        <f t="shared" si="1"/>
        <v>0</v>
      </c>
      <c r="K8" s="7">
        <f>D17+D27+H35+H41+D53+D55</f>
        <v>0</v>
      </c>
      <c r="L8" s="7">
        <f>H17+H27+D35+D41+H53+H55</f>
        <v>0</v>
      </c>
      <c r="N8" s="10" t="s">
        <v>17</v>
      </c>
      <c r="O8" s="11"/>
      <c r="P8" s="12">
        <v>12</v>
      </c>
      <c r="Q8" s="10" t="s">
        <v>22</v>
      </c>
      <c r="R8" s="11"/>
      <c r="S8" s="12">
        <v>5</v>
      </c>
    </row>
    <row r="9" spans="1:24" s="8" customFormat="1" ht="18.75" x14ac:dyDescent="0.3">
      <c r="B9" s="7" t="s">
        <v>12</v>
      </c>
      <c r="C9" s="7">
        <f>I16+E20+E38+I44+I56+E58</f>
        <v>0</v>
      </c>
      <c r="D9" s="7">
        <f t="shared" si="0"/>
        <v>0</v>
      </c>
      <c r="E9" s="7">
        <f>H16+D20+D38+H44+H56+D58</f>
        <v>0</v>
      </c>
      <c r="F9" s="7">
        <f>D16+H20+H38+D44+D56+H58</f>
        <v>0</v>
      </c>
      <c r="H9" s="7" t="s">
        <v>20</v>
      </c>
      <c r="I9" s="7">
        <f>E25+I29+I33+I39+E51+I53</f>
        <v>0</v>
      </c>
      <c r="J9" s="7">
        <f t="shared" si="1"/>
        <v>0</v>
      </c>
      <c r="K9" s="7">
        <f>D25+H29+H33+H39+H53+D51</f>
        <v>0</v>
      </c>
      <c r="L9" s="7">
        <f>H25+D29+D33+D39+H51+D53</f>
        <v>0</v>
      </c>
      <c r="N9" s="10" t="s">
        <v>21</v>
      </c>
      <c r="O9" s="11"/>
      <c r="P9" s="12">
        <v>11</v>
      </c>
      <c r="Q9" s="10" t="s">
        <v>26</v>
      </c>
      <c r="R9" s="11"/>
      <c r="S9" s="12">
        <v>4</v>
      </c>
    </row>
    <row r="10" spans="1:24" s="8" customFormat="1" ht="18.75" x14ac:dyDescent="0.3">
      <c r="B10" s="7" t="s">
        <v>16</v>
      </c>
      <c r="C10" s="7">
        <f>E18+E28+E56+I54+I42+I36</f>
        <v>0</v>
      </c>
      <c r="D10" s="7">
        <f>E10-F10</f>
        <v>0</v>
      </c>
      <c r="E10" s="7">
        <f>D18+D28+D56+H54+H42+H36</f>
        <v>0</v>
      </c>
      <c r="F10" s="7">
        <f>H18+H28+H56+D54+D42+D36</f>
        <v>0</v>
      </c>
      <c r="H10" s="7" t="s">
        <v>24</v>
      </c>
      <c r="I10" s="7">
        <f>I17+I45+I57+E59+E39+E21</f>
        <v>0</v>
      </c>
      <c r="J10" s="7">
        <f t="shared" si="1"/>
        <v>0</v>
      </c>
      <c r="K10" s="7">
        <f>H17+D21+D39+D59+H57+H45</f>
        <v>0</v>
      </c>
      <c r="L10" s="7">
        <f>D17+H21+H39+D45+D57+H59</f>
        <v>0</v>
      </c>
      <c r="N10" s="10" t="s">
        <v>25</v>
      </c>
      <c r="O10" s="11"/>
      <c r="P10" s="12">
        <v>10</v>
      </c>
      <c r="Q10" s="10" t="s">
        <v>30</v>
      </c>
      <c r="R10" s="11"/>
      <c r="S10" s="12">
        <v>3</v>
      </c>
    </row>
    <row r="11" spans="1:24" ht="18.75" x14ac:dyDescent="0.3">
      <c r="B11" s="36" t="s">
        <v>49</v>
      </c>
      <c r="C11" s="7">
        <f>E22+I26+E44+E48+E36+I50</f>
        <v>0</v>
      </c>
      <c r="D11" s="7">
        <f t="shared" si="0"/>
        <v>0</v>
      </c>
      <c r="E11" s="7">
        <f>D22+D36+D44+D48+H50++H26</f>
        <v>0</v>
      </c>
      <c r="F11" s="7">
        <f>H22+D26+H36+H44+H48+D50</f>
        <v>0</v>
      </c>
      <c r="H11" s="36" t="s">
        <v>32</v>
      </c>
      <c r="I11" s="7">
        <f>E19+E29+I37+I43+I55+E57</f>
        <v>0</v>
      </c>
      <c r="J11" s="7">
        <f t="shared" si="1"/>
        <v>0</v>
      </c>
      <c r="K11" s="7">
        <f>D19+D29+H37+H43+H55+D57</f>
        <v>0</v>
      </c>
      <c r="L11" s="7">
        <f>H19+H29+D37+D43+D55+H57</f>
        <v>0</v>
      </c>
      <c r="N11" s="10" t="s">
        <v>29</v>
      </c>
      <c r="O11" s="11"/>
      <c r="P11" s="12">
        <v>9</v>
      </c>
      <c r="Q11" s="10" t="s">
        <v>34</v>
      </c>
      <c r="R11" s="11"/>
      <c r="S11" s="12">
        <v>2</v>
      </c>
    </row>
    <row r="12" spans="1:24" ht="18.75" x14ac:dyDescent="0.3">
      <c r="B12" s="36" t="s">
        <v>31</v>
      </c>
      <c r="C12" s="7">
        <f>E24+E26+E50+I52+I38+I32</f>
        <v>0</v>
      </c>
      <c r="D12" s="7">
        <f t="shared" si="0"/>
        <v>0</v>
      </c>
      <c r="E12" s="7">
        <f>D24+D26+D50+H52+H38+H32</f>
        <v>0</v>
      </c>
      <c r="F12" s="7">
        <f>H24+H26+D32+D38+H50+D52</f>
        <v>0</v>
      </c>
      <c r="H12" s="36" t="s">
        <v>27</v>
      </c>
      <c r="I12" s="7">
        <f>E23+E37+E45+E49+I51+I27</f>
        <v>0</v>
      </c>
      <c r="J12" s="7">
        <f t="shared" si="1"/>
        <v>0</v>
      </c>
      <c r="K12" s="7">
        <f>D23+D37+D45+D49+H51+H27</f>
        <v>0</v>
      </c>
      <c r="L12" s="7">
        <f>H23+H37+D27+H45+H49+D51</f>
        <v>0</v>
      </c>
      <c r="M12" s="8"/>
      <c r="N12" s="10" t="s">
        <v>33</v>
      </c>
      <c r="O12" s="11"/>
      <c r="P12" s="12">
        <v>8</v>
      </c>
      <c r="Q12" s="10" t="s">
        <v>60</v>
      </c>
      <c r="R12" s="11"/>
      <c r="S12" s="12">
        <v>1</v>
      </c>
    </row>
    <row r="13" spans="1:24" ht="18.75" x14ac:dyDescent="0.3">
      <c r="B13" s="35"/>
      <c r="C13" s="9"/>
      <c r="D13" s="9"/>
      <c r="E13" s="9"/>
      <c r="F13" s="9"/>
      <c r="H13" s="35"/>
      <c r="I13" s="9"/>
      <c r="J13" s="9"/>
      <c r="K13" s="9"/>
      <c r="L13" s="9"/>
      <c r="M13" s="8"/>
      <c r="N13" s="13"/>
      <c r="O13" s="14"/>
      <c r="P13" s="15"/>
      <c r="Q13" s="13"/>
      <c r="R13" s="14"/>
      <c r="S13" s="15"/>
    </row>
    <row r="14" spans="1:24" ht="21" x14ac:dyDescent="0.35">
      <c r="B14" s="188" t="s">
        <v>35</v>
      </c>
      <c r="C14" s="188"/>
      <c r="D14" s="188"/>
      <c r="E14" s="188"/>
      <c r="F14" s="188"/>
      <c r="G14" s="188"/>
      <c r="H14" s="188"/>
      <c r="I14" s="188"/>
      <c r="K14" s="188" t="s">
        <v>36</v>
      </c>
      <c r="L14" s="188"/>
      <c r="M14" s="188"/>
      <c r="N14" s="188"/>
      <c r="O14" s="188"/>
      <c r="P14" s="188"/>
      <c r="Q14" s="188"/>
      <c r="R14" s="188"/>
    </row>
    <row r="15" spans="1:24" ht="18.75" x14ac:dyDescent="0.3">
      <c r="B15" s="5" t="s">
        <v>61</v>
      </c>
      <c r="C15" s="12" t="s">
        <v>6</v>
      </c>
      <c r="D15" s="12" t="s">
        <v>38</v>
      </c>
      <c r="E15" s="12" t="s">
        <v>2</v>
      </c>
      <c r="F15" s="16" t="s">
        <v>39</v>
      </c>
      <c r="G15" s="12" t="s">
        <v>6</v>
      </c>
      <c r="H15" s="12" t="s">
        <v>38</v>
      </c>
      <c r="I15" s="37" t="s">
        <v>2</v>
      </c>
      <c r="K15" s="5" t="s">
        <v>61</v>
      </c>
      <c r="L15" s="12" t="s">
        <v>6</v>
      </c>
      <c r="M15" s="12" t="s">
        <v>38</v>
      </c>
      <c r="N15" s="12" t="s">
        <v>2</v>
      </c>
      <c r="O15" s="16" t="s">
        <v>39</v>
      </c>
      <c r="P15" s="12" t="s">
        <v>6</v>
      </c>
      <c r="Q15" s="12" t="s">
        <v>38</v>
      </c>
      <c r="R15" s="12" t="s">
        <v>2</v>
      </c>
    </row>
    <row r="16" spans="1:24" ht="18.75" x14ac:dyDescent="0.3">
      <c r="B16" s="38" t="s">
        <v>62</v>
      </c>
      <c r="C16" s="20" t="s">
        <v>23</v>
      </c>
      <c r="D16" s="7"/>
      <c r="E16" s="7">
        <f>IF(D16="",0,IF(D16=H16,1,IF(D16&gt;H16,3,0)))</f>
        <v>0</v>
      </c>
      <c r="F16" s="16" t="s">
        <v>39</v>
      </c>
      <c r="G16" s="20" t="s">
        <v>12</v>
      </c>
      <c r="H16" s="7"/>
      <c r="I16" s="7">
        <f t="shared" ref="I16:I29" si="2">IF(H16="",0,IF(H16=D16,1,IF(H16&gt;D16,3,0)))</f>
        <v>0</v>
      </c>
      <c r="K16" s="38" t="s">
        <v>63</v>
      </c>
      <c r="L16" s="20" t="s">
        <v>40</v>
      </c>
      <c r="M16" s="7"/>
      <c r="N16" s="7">
        <f>IF(M16="",0,IF(M16=Q16,1,IF(M16&gt;Q16,3,0)))</f>
        <v>0</v>
      </c>
      <c r="O16" s="16" t="s">
        <v>39</v>
      </c>
      <c r="P16" s="20" t="s">
        <v>41</v>
      </c>
      <c r="Q16" s="7"/>
      <c r="R16" s="7">
        <f t="shared" ref="R16:R19" si="3">IF(Q16="",0,IF(Q16=M16,1,IF(Q16&gt;M16,3,0)))</f>
        <v>0</v>
      </c>
    </row>
    <row r="17" spans="2:18" ht="18.75" x14ac:dyDescent="0.3">
      <c r="B17" s="38" t="s">
        <v>64</v>
      </c>
      <c r="C17" s="7" t="s">
        <v>15</v>
      </c>
      <c r="D17" s="7"/>
      <c r="E17" s="7">
        <f>IF(D17="",0,IF(D17=H17,1,IF(D17&gt;H17,3,0)))</f>
        <v>0</v>
      </c>
      <c r="F17" s="16" t="s">
        <v>39</v>
      </c>
      <c r="G17" s="7" t="s">
        <v>24</v>
      </c>
      <c r="H17" s="7"/>
      <c r="I17" s="7">
        <f t="shared" si="2"/>
        <v>0</v>
      </c>
      <c r="K17" s="38" t="s">
        <v>65</v>
      </c>
      <c r="L17" s="7" t="s">
        <v>42</v>
      </c>
      <c r="M17" s="7"/>
      <c r="N17" s="7">
        <f>IF(M17="",0,IF(M17=Q17,1,IF(M17&gt;Q17,3,0)))</f>
        <v>0</v>
      </c>
      <c r="O17" s="16" t="s">
        <v>39</v>
      </c>
      <c r="P17" s="7" t="s">
        <v>43</v>
      </c>
      <c r="Q17" s="7"/>
      <c r="R17" s="7">
        <f t="shared" si="3"/>
        <v>0</v>
      </c>
    </row>
    <row r="18" spans="2:18" ht="18.75" x14ac:dyDescent="0.3">
      <c r="B18" s="38" t="s">
        <v>66</v>
      </c>
      <c r="C18" s="7" t="s">
        <v>16</v>
      </c>
      <c r="D18" s="7"/>
      <c r="E18" s="7">
        <f t="shared" ref="E18:E29" si="4">IF(D18="",0,IF(D18=H18,1,IF(D18&gt;H18,3,0)))</f>
        <v>0</v>
      </c>
      <c r="F18" s="16" t="s">
        <v>39</v>
      </c>
      <c r="G18" s="7" t="s">
        <v>28</v>
      </c>
      <c r="H18" s="7"/>
      <c r="I18" s="7">
        <f t="shared" si="2"/>
        <v>0</v>
      </c>
      <c r="K18" s="38" t="s">
        <v>67</v>
      </c>
      <c r="L18" s="7" t="s">
        <v>44</v>
      </c>
      <c r="M18" s="7"/>
      <c r="N18" s="7">
        <f t="shared" ref="N18:N19" si="5">IF(M18="",0,IF(M18=Q18,1,IF(M18&gt;Q18,3,0)))</f>
        <v>0</v>
      </c>
      <c r="O18" s="16" t="s">
        <v>39</v>
      </c>
      <c r="P18" s="7" t="s">
        <v>68</v>
      </c>
      <c r="Q18" s="7"/>
      <c r="R18" s="7">
        <f t="shared" si="3"/>
        <v>0</v>
      </c>
    </row>
    <row r="19" spans="2:18" ht="18.75" x14ac:dyDescent="0.3">
      <c r="B19" s="38" t="s">
        <v>69</v>
      </c>
      <c r="C19" s="7" t="s">
        <v>32</v>
      </c>
      <c r="D19" s="7"/>
      <c r="E19" s="7">
        <f t="shared" si="4"/>
        <v>0</v>
      </c>
      <c r="F19" s="16" t="s">
        <v>39</v>
      </c>
      <c r="G19" s="7" t="s">
        <v>11</v>
      </c>
      <c r="H19" s="7"/>
      <c r="I19" s="7">
        <f t="shared" si="2"/>
        <v>0</v>
      </c>
      <c r="K19" s="38" t="s">
        <v>70</v>
      </c>
      <c r="L19" s="7"/>
      <c r="M19" s="7"/>
      <c r="N19" s="7">
        <f t="shared" si="5"/>
        <v>0</v>
      </c>
      <c r="O19" s="16" t="s">
        <v>39</v>
      </c>
      <c r="P19" s="7"/>
      <c r="Q19" s="7"/>
      <c r="R19" s="7">
        <f t="shared" si="3"/>
        <v>0</v>
      </c>
    </row>
    <row r="20" spans="2:18" ht="18.75" x14ac:dyDescent="0.3">
      <c r="B20" s="38" t="s">
        <v>71</v>
      </c>
      <c r="C20" s="7" t="s">
        <v>12</v>
      </c>
      <c r="D20" s="7"/>
      <c r="E20" s="7">
        <f t="shared" si="4"/>
        <v>0</v>
      </c>
      <c r="F20" s="16" t="s">
        <v>39</v>
      </c>
      <c r="G20" s="7" t="s">
        <v>8</v>
      </c>
      <c r="H20" s="7"/>
      <c r="I20" s="7">
        <f t="shared" si="2"/>
        <v>0</v>
      </c>
      <c r="K20" s="38" t="s">
        <v>72</v>
      </c>
      <c r="L20" s="189"/>
      <c r="M20" s="190"/>
      <c r="N20" s="190"/>
      <c r="O20" s="190"/>
      <c r="P20" s="190"/>
      <c r="Q20" s="190"/>
      <c r="R20" s="191"/>
    </row>
    <row r="21" spans="2:18" ht="18.75" x14ac:dyDescent="0.3">
      <c r="B21" s="38" t="s">
        <v>73</v>
      </c>
      <c r="C21" s="7" t="s">
        <v>24</v>
      </c>
      <c r="D21" s="7"/>
      <c r="E21" s="7">
        <f t="shared" si="4"/>
        <v>0</v>
      </c>
      <c r="F21" s="16" t="s">
        <v>39</v>
      </c>
      <c r="G21" s="20" t="s">
        <v>7</v>
      </c>
      <c r="H21" s="7"/>
      <c r="I21" s="7">
        <f t="shared" si="2"/>
        <v>0</v>
      </c>
    </row>
    <row r="22" spans="2:18" ht="18.75" x14ac:dyDescent="0.3">
      <c r="B22" s="18">
        <v>0.52083333333333337</v>
      </c>
      <c r="C22" s="7" t="s">
        <v>49</v>
      </c>
      <c r="D22" s="7"/>
      <c r="E22" s="7">
        <f t="shared" si="4"/>
        <v>0</v>
      </c>
      <c r="F22" s="16" t="s">
        <v>39</v>
      </c>
      <c r="G22" s="7" t="s">
        <v>28</v>
      </c>
      <c r="H22" s="7"/>
      <c r="I22" s="7">
        <f t="shared" si="2"/>
        <v>0</v>
      </c>
      <c r="K22" s="5" t="s">
        <v>74</v>
      </c>
      <c r="L22" s="12" t="s">
        <v>6</v>
      </c>
      <c r="M22" s="12" t="s">
        <v>38</v>
      </c>
      <c r="N22" s="12" t="s">
        <v>2</v>
      </c>
      <c r="O22" s="16" t="s">
        <v>39</v>
      </c>
      <c r="P22" s="12" t="s">
        <v>6</v>
      </c>
      <c r="Q22" s="12" t="s">
        <v>38</v>
      </c>
      <c r="R22" s="12" t="s">
        <v>2</v>
      </c>
    </row>
    <row r="23" spans="2:18" ht="18.75" x14ac:dyDescent="0.3">
      <c r="B23" s="18">
        <v>0.53819444444444442</v>
      </c>
      <c r="C23" s="7" t="s">
        <v>27</v>
      </c>
      <c r="D23" s="7"/>
      <c r="E23" s="7">
        <f t="shared" si="4"/>
        <v>0</v>
      </c>
      <c r="F23" s="16" t="s">
        <v>39</v>
      </c>
      <c r="G23" s="7" t="s">
        <v>11</v>
      </c>
      <c r="H23" s="7"/>
      <c r="I23" s="7">
        <f t="shared" si="2"/>
        <v>0</v>
      </c>
      <c r="K23" s="38" t="s">
        <v>63</v>
      </c>
      <c r="L23" s="20" t="s">
        <v>47</v>
      </c>
      <c r="M23" s="7"/>
      <c r="N23" s="7">
        <f>IF(M23="",0,IF(M23=Q23,1,IF(M23&gt;Q23,3,0)))</f>
        <v>0</v>
      </c>
      <c r="O23" s="16" t="s">
        <v>39</v>
      </c>
      <c r="P23" s="20" t="s">
        <v>48</v>
      </c>
      <c r="Q23" s="7"/>
      <c r="R23" s="7">
        <f t="shared" ref="R23:R27" si="6">IF(Q23="",0,IF(Q23=M23,1,IF(Q23&gt;M23,3,0)))</f>
        <v>0</v>
      </c>
    </row>
    <row r="24" spans="2:18" ht="18.75" x14ac:dyDescent="0.3">
      <c r="B24" s="18">
        <v>0.55555555555555558</v>
      </c>
      <c r="C24" s="7" t="s">
        <v>31</v>
      </c>
      <c r="D24" s="7"/>
      <c r="E24" s="7">
        <f t="shared" si="4"/>
        <v>0</v>
      </c>
      <c r="F24" s="16" t="s">
        <v>39</v>
      </c>
      <c r="G24" s="7" t="s">
        <v>8</v>
      </c>
      <c r="H24" s="7"/>
      <c r="I24" s="7">
        <f t="shared" si="2"/>
        <v>0</v>
      </c>
      <c r="K24" s="38" t="s">
        <v>65</v>
      </c>
      <c r="L24" s="7" t="s">
        <v>50</v>
      </c>
      <c r="M24" s="7"/>
      <c r="N24" s="7">
        <f>IF(M24="",0,IF(M24=Q24,1,IF(M24&gt;Q24,3,0)))</f>
        <v>0</v>
      </c>
      <c r="O24" s="16" t="s">
        <v>39</v>
      </c>
      <c r="P24" s="7" t="s">
        <v>51</v>
      </c>
      <c r="Q24" s="7"/>
      <c r="R24" s="7">
        <f t="shared" si="6"/>
        <v>0</v>
      </c>
    </row>
    <row r="25" spans="2:18" ht="18.75" x14ac:dyDescent="0.3">
      <c r="B25" s="18">
        <v>0.57291666666666663</v>
      </c>
      <c r="C25" s="7" t="s">
        <v>20</v>
      </c>
      <c r="D25" s="7"/>
      <c r="E25" s="7">
        <f t="shared" si="4"/>
        <v>0</v>
      </c>
      <c r="F25" s="16" t="s">
        <v>39</v>
      </c>
      <c r="G25" s="7" t="s">
        <v>7</v>
      </c>
      <c r="H25" s="7"/>
      <c r="I25" s="7">
        <f t="shared" si="2"/>
        <v>0</v>
      </c>
      <c r="K25" s="38" t="s">
        <v>67</v>
      </c>
      <c r="L25" s="7"/>
      <c r="M25" s="7"/>
      <c r="N25" s="7">
        <f t="shared" ref="N25:N27" si="7">IF(M25="",0,IF(M25=Q25,1,IF(M25&gt;Q25,3,0)))</f>
        <v>0</v>
      </c>
      <c r="O25" s="16" t="s">
        <v>39</v>
      </c>
      <c r="P25" s="7"/>
      <c r="Q25" s="7"/>
      <c r="R25" s="7">
        <f t="shared" si="6"/>
        <v>0</v>
      </c>
    </row>
    <row r="26" spans="2:18" ht="18.75" x14ac:dyDescent="0.3">
      <c r="B26" s="18">
        <v>0.59027777777777779</v>
      </c>
      <c r="C26" s="7" t="s">
        <v>31</v>
      </c>
      <c r="D26" s="7"/>
      <c r="E26" s="7">
        <f t="shared" si="4"/>
        <v>0</v>
      </c>
      <c r="F26" s="16" t="s">
        <v>39</v>
      </c>
      <c r="G26" s="7" t="s">
        <v>49</v>
      </c>
      <c r="H26" s="7"/>
      <c r="I26" s="7">
        <f t="shared" si="2"/>
        <v>0</v>
      </c>
      <c r="K26" s="38" t="s">
        <v>70</v>
      </c>
      <c r="L26" s="7"/>
      <c r="M26" s="7"/>
      <c r="N26" s="7">
        <f t="shared" si="7"/>
        <v>0</v>
      </c>
      <c r="O26" s="16" t="s">
        <v>39</v>
      </c>
      <c r="P26" s="7"/>
      <c r="Q26" s="7"/>
      <c r="R26" s="7">
        <f t="shared" si="6"/>
        <v>0</v>
      </c>
    </row>
    <row r="27" spans="2:18" ht="18.75" x14ac:dyDescent="0.3">
      <c r="B27" s="18">
        <v>0.60763888888888895</v>
      </c>
      <c r="C27" s="7" t="s">
        <v>15</v>
      </c>
      <c r="D27" s="7"/>
      <c r="E27" s="7">
        <f t="shared" si="4"/>
        <v>0</v>
      </c>
      <c r="F27" s="16" t="s">
        <v>39</v>
      </c>
      <c r="G27" s="7" t="s">
        <v>27</v>
      </c>
      <c r="H27" s="7"/>
      <c r="I27" s="7">
        <f t="shared" si="2"/>
        <v>0</v>
      </c>
      <c r="K27" s="38" t="s">
        <v>72</v>
      </c>
      <c r="L27" s="7"/>
      <c r="M27" s="7"/>
      <c r="N27" s="7">
        <f t="shared" si="7"/>
        <v>0</v>
      </c>
      <c r="O27" s="16" t="s">
        <v>39</v>
      </c>
      <c r="P27" s="7"/>
      <c r="Q27" s="7"/>
      <c r="R27" s="7">
        <f t="shared" si="6"/>
        <v>0</v>
      </c>
    </row>
    <row r="28" spans="2:18" ht="18.75" x14ac:dyDescent="0.3">
      <c r="B28" s="18">
        <v>0.625</v>
      </c>
      <c r="C28" s="7" t="s">
        <v>16</v>
      </c>
      <c r="D28" s="7"/>
      <c r="E28" s="7">
        <f t="shared" si="4"/>
        <v>0</v>
      </c>
      <c r="F28" s="16" t="s">
        <v>39</v>
      </c>
      <c r="G28" s="7" t="s">
        <v>23</v>
      </c>
      <c r="H28" s="7"/>
      <c r="I28" s="7">
        <f t="shared" si="2"/>
        <v>0</v>
      </c>
    </row>
    <row r="29" spans="2:18" ht="18.75" x14ac:dyDescent="0.3">
      <c r="B29" s="18">
        <v>0.64236111111111105</v>
      </c>
      <c r="C29" s="7" t="s">
        <v>32</v>
      </c>
      <c r="D29" s="7"/>
      <c r="E29" s="7">
        <f t="shared" si="4"/>
        <v>0</v>
      </c>
      <c r="F29" s="16" t="s">
        <v>39</v>
      </c>
      <c r="G29" s="7" t="s">
        <v>20</v>
      </c>
      <c r="H29" s="7"/>
      <c r="I29" s="7">
        <f t="shared" si="2"/>
        <v>0</v>
      </c>
      <c r="K29" s="5" t="s">
        <v>75</v>
      </c>
      <c r="L29" s="12" t="s">
        <v>6</v>
      </c>
      <c r="M29" s="12" t="s">
        <v>38</v>
      </c>
      <c r="N29" s="12" t="s">
        <v>2</v>
      </c>
      <c r="O29" s="16" t="s">
        <v>39</v>
      </c>
      <c r="P29" s="12" t="s">
        <v>6</v>
      </c>
      <c r="Q29" s="12" t="s">
        <v>38</v>
      </c>
      <c r="R29" s="12" t="s">
        <v>2</v>
      </c>
    </row>
    <row r="30" spans="2:18" ht="18.75" x14ac:dyDescent="0.3">
      <c r="K30" s="38" t="s">
        <v>63</v>
      </c>
      <c r="L30" s="20" t="s">
        <v>53</v>
      </c>
      <c r="M30" s="7"/>
      <c r="N30" s="7">
        <f>IF(M30="",0,IF(M30=Q30,1,IF(M30&gt;Q30,3,0)))</f>
        <v>0</v>
      </c>
      <c r="O30" s="16" t="s">
        <v>39</v>
      </c>
      <c r="P30" s="20" t="s">
        <v>54</v>
      </c>
      <c r="Q30" s="7"/>
      <c r="R30" s="7">
        <f t="shared" ref="R30:R33" si="8">IF(Q30="",0,IF(Q30=M30,1,IF(Q30&gt;M30,3,0)))</f>
        <v>0</v>
      </c>
    </row>
    <row r="31" spans="2:18" ht="18.75" x14ac:dyDescent="0.3">
      <c r="B31" s="5" t="s">
        <v>74</v>
      </c>
      <c r="C31" s="12" t="s">
        <v>6</v>
      </c>
      <c r="D31" s="12" t="s">
        <v>38</v>
      </c>
      <c r="E31" s="12" t="s">
        <v>2</v>
      </c>
      <c r="F31" s="16" t="s">
        <v>39</v>
      </c>
      <c r="G31" s="12" t="s">
        <v>6</v>
      </c>
      <c r="H31" s="12" t="s">
        <v>38</v>
      </c>
      <c r="I31" s="37" t="s">
        <v>2</v>
      </c>
      <c r="K31" s="38" t="s">
        <v>65</v>
      </c>
      <c r="L31" s="7" t="s">
        <v>55</v>
      </c>
      <c r="M31" s="7"/>
      <c r="N31" s="7">
        <f>IF(M31="",0,IF(M31=Q31,1,IF(M31&gt;Q31,3,0)))</f>
        <v>0</v>
      </c>
      <c r="O31" s="16" t="s">
        <v>39</v>
      </c>
      <c r="P31" s="7" t="s">
        <v>56</v>
      </c>
      <c r="Q31" s="7"/>
      <c r="R31" s="7">
        <f t="shared" si="8"/>
        <v>0</v>
      </c>
    </row>
    <row r="32" spans="2:18" ht="18.75" x14ac:dyDescent="0.3">
      <c r="B32" s="38" t="s">
        <v>62</v>
      </c>
      <c r="C32" s="20" t="s">
        <v>28</v>
      </c>
      <c r="D32" s="7"/>
      <c r="E32" s="7">
        <f>IF(D32="",0,IF(D32=H32,1,IF(D32&gt;H32,3,0)))</f>
        <v>0</v>
      </c>
      <c r="F32" s="16" t="s">
        <v>39</v>
      </c>
      <c r="G32" s="20" t="s">
        <v>31</v>
      </c>
      <c r="H32" s="7"/>
      <c r="I32" s="7">
        <f t="shared" ref="I32:I45" si="9">IF(H32="",0,IF(H32=D32,1,IF(H32&gt;D32,3,0)))</f>
        <v>0</v>
      </c>
      <c r="K32" s="38" t="s">
        <v>67</v>
      </c>
      <c r="L32" s="7"/>
      <c r="M32" s="7"/>
      <c r="N32" s="7">
        <f t="shared" ref="N32:N33" si="10">IF(M32="",0,IF(M32=Q32,1,IF(M32&gt;Q32,3,0)))</f>
        <v>0</v>
      </c>
      <c r="O32" s="16" t="s">
        <v>39</v>
      </c>
      <c r="P32" s="7"/>
      <c r="Q32" s="7"/>
      <c r="R32" s="7">
        <f t="shared" si="8"/>
        <v>0</v>
      </c>
    </row>
    <row r="33" spans="2:18" ht="18.75" x14ac:dyDescent="0.3">
      <c r="B33" s="38" t="s">
        <v>64</v>
      </c>
      <c r="C33" s="7" t="s">
        <v>11</v>
      </c>
      <c r="D33" s="7"/>
      <c r="E33" s="7">
        <f>IF(D33="",0,IF(D33=H33,1,IF(D33&gt;H33,3,0)))</f>
        <v>0</v>
      </c>
      <c r="F33" s="16" t="s">
        <v>39</v>
      </c>
      <c r="G33" s="7" t="s">
        <v>20</v>
      </c>
      <c r="H33" s="7"/>
      <c r="I33" s="7">
        <f t="shared" si="9"/>
        <v>0</v>
      </c>
      <c r="K33" s="38" t="s">
        <v>70</v>
      </c>
      <c r="L33" s="7"/>
      <c r="M33" s="7"/>
      <c r="N33" s="7">
        <f t="shared" si="10"/>
        <v>0</v>
      </c>
      <c r="O33" s="16" t="s">
        <v>39</v>
      </c>
      <c r="P33" s="7"/>
      <c r="Q33" s="7"/>
      <c r="R33" s="7">
        <f t="shared" si="8"/>
        <v>0</v>
      </c>
    </row>
    <row r="34" spans="2:18" ht="18.75" x14ac:dyDescent="0.3">
      <c r="B34" s="38" t="s">
        <v>66</v>
      </c>
      <c r="C34" s="7" t="s">
        <v>8</v>
      </c>
      <c r="D34" s="7"/>
      <c r="E34" s="7">
        <f t="shared" ref="E34:E45" si="11">IF(D34="",0,IF(D34=H34,1,IF(D34&gt;H34,3,0)))</f>
        <v>0</v>
      </c>
      <c r="F34" s="16" t="s">
        <v>39</v>
      </c>
      <c r="G34" s="7" t="s">
        <v>23</v>
      </c>
      <c r="H34" s="7"/>
      <c r="I34" s="7">
        <f t="shared" si="9"/>
        <v>0</v>
      </c>
      <c r="K34" s="38" t="s">
        <v>72</v>
      </c>
      <c r="L34" s="189"/>
      <c r="M34" s="190"/>
      <c r="N34" s="190"/>
      <c r="O34" s="190"/>
      <c r="P34" s="190"/>
      <c r="Q34" s="190"/>
      <c r="R34" s="191"/>
    </row>
    <row r="35" spans="2:18" ht="18.75" x14ac:dyDescent="0.3">
      <c r="B35" s="38" t="s">
        <v>69</v>
      </c>
      <c r="C35" s="7" t="s">
        <v>7</v>
      </c>
      <c r="D35" s="7"/>
      <c r="E35" s="7">
        <f t="shared" si="11"/>
        <v>0</v>
      </c>
      <c r="F35" s="16" t="s">
        <v>39</v>
      </c>
      <c r="G35" s="7" t="s">
        <v>15</v>
      </c>
      <c r="H35" s="7"/>
      <c r="I35" s="7">
        <f t="shared" si="9"/>
        <v>0</v>
      </c>
    </row>
    <row r="36" spans="2:18" ht="18.75" x14ac:dyDescent="0.3">
      <c r="B36" s="38" t="s">
        <v>71</v>
      </c>
      <c r="C36" s="7" t="s">
        <v>49</v>
      </c>
      <c r="D36" s="7"/>
      <c r="E36" s="7">
        <f t="shared" si="11"/>
        <v>0</v>
      </c>
      <c r="F36" s="16" t="s">
        <v>39</v>
      </c>
      <c r="G36" s="7" t="s">
        <v>16</v>
      </c>
      <c r="H36" s="7"/>
      <c r="I36" s="7">
        <f t="shared" si="9"/>
        <v>0</v>
      </c>
    </row>
    <row r="37" spans="2:18" ht="18.75" x14ac:dyDescent="0.3">
      <c r="B37" s="38" t="s">
        <v>73</v>
      </c>
      <c r="C37" s="7" t="s">
        <v>27</v>
      </c>
      <c r="D37" s="7"/>
      <c r="E37" s="7">
        <f t="shared" si="11"/>
        <v>0</v>
      </c>
      <c r="F37" s="16" t="s">
        <v>39</v>
      </c>
      <c r="G37" s="20" t="s">
        <v>32</v>
      </c>
      <c r="H37" s="7"/>
      <c r="I37" s="7">
        <f t="shared" si="9"/>
        <v>0</v>
      </c>
    </row>
    <row r="38" spans="2:18" ht="18.75" x14ac:dyDescent="0.3">
      <c r="B38" s="18">
        <v>0.52083333333333337</v>
      </c>
      <c r="C38" s="7" t="s">
        <v>12</v>
      </c>
      <c r="D38" s="7"/>
      <c r="E38" s="7">
        <f t="shared" si="11"/>
        <v>0</v>
      </c>
      <c r="F38" s="16" t="s">
        <v>39</v>
      </c>
      <c r="G38" s="7" t="s">
        <v>31</v>
      </c>
      <c r="H38" s="7"/>
      <c r="I38" s="7">
        <f t="shared" si="9"/>
        <v>0</v>
      </c>
    </row>
    <row r="39" spans="2:18" ht="19" x14ac:dyDescent="0.25">
      <c r="B39" s="18">
        <v>0.53819444444444442</v>
      </c>
      <c r="C39" s="7" t="s">
        <v>24</v>
      </c>
      <c r="D39" s="7"/>
      <c r="E39" s="7">
        <f t="shared" si="11"/>
        <v>0</v>
      </c>
      <c r="F39" s="16" t="s">
        <v>39</v>
      </c>
      <c r="G39" s="7" t="s">
        <v>20</v>
      </c>
      <c r="H39" s="7"/>
      <c r="I39" s="7">
        <f t="shared" si="9"/>
        <v>0</v>
      </c>
    </row>
    <row r="40" spans="2:18" ht="19" x14ac:dyDescent="0.25">
      <c r="B40" s="18">
        <v>0.55555555555555558</v>
      </c>
      <c r="C40" s="7" t="s">
        <v>28</v>
      </c>
      <c r="D40" s="7"/>
      <c r="E40" s="7">
        <f t="shared" si="11"/>
        <v>0</v>
      </c>
      <c r="F40" s="16" t="s">
        <v>39</v>
      </c>
      <c r="G40" s="7" t="s">
        <v>23</v>
      </c>
      <c r="H40" s="7"/>
      <c r="I40" s="7">
        <f t="shared" si="9"/>
        <v>0</v>
      </c>
    </row>
    <row r="41" spans="2:18" ht="19" x14ac:dyDescent="0.25">
      <c r="B41" s="18">
        <v>0.57291666666666663</v>
      </c>
      <c r="C41" s="7" t="s">
        <v>11</v>
      </c>
      <c r="D41" s="7"/>
      <c r="E41" s="7">
        <f t="shared" si="11"/>
        <v>0</v>
      </c>
      <c r="F41" s="16" t="s">
        <v>39</v>
      </c>
      <c r="G41" s="7" t="s">
        <v>15</v>
      </c>
      <c r="H41" s="7"/>
      <c r="I41" s="7">
        <f t="shared" si="9"/>
        <v>0</v>
      </c>
    </row>
    <row r="42" spans="2:18" ht="19" x14ac:dyDescent="0.25">
      <c r="B42" s="18">
        <v>0.59027777777777779</v>
      </c>
      <c r="C42" s="7" t="s">
        <v>8</v>
      </c>
      <c r="D42" s="7"/>
      <c r="E42" s="7">
        <f t="shared" si="11"/>
        <v>0</v>
      </c>
      <c r="F42" s="16" t="s">
        <v>39</v>
      </c>
      <c r="G42" s="7" t="s">
        <v>16</v>
      </c>
      <c r="H42" s="7"/>
      <c r="I42" s="7">
        <f t="shared" si="9"/>
        <v>0</v>
      </c>
    </row>
    <row r="43" spans="2:18" ht="19" x14ac:dyDescent="0.25">
      <c r="B43" s="18">
        <v>0.60763888888888895</v>
      </c>
      <c r="C43" s="7" t="s">
        <v>7</v>
      </c>
      <c r="D43" s="7"/>
      <c r="E43" s="7">
        <f t="shared" si="11"/>
        <v>0</v>
      </c>
      <c r="F43" s="16" t="s">
        <v>39</v>
      </c>
      <c r="G43" s="7" t="s">
        <v>32</v>
      </c>
      <c r="H43" s="7"/>
      <c r="I43" s="7">
        <f t="shared" si="9"/>
        <v>0</v>
      </c>
    </row>
    <row r="44" spans="2:18" ht="19" x14ac:dyDescent="0.25">
      <c r="B44" s="18">
        <v>0.625</v>
      </c>
      <c r="C44" s="7" t="s">
        <v>49</v>
      </c>
      <c r="D44" s="7"/>
      <c r="E44" s="7">
        <f t="shared" si="11"/>
        <v>0</v>
      </c>
      <c r="F44" s="16" t="s">
        <v>39</v>
      </c>
      <c r="G44" s="7" t="s">
        <v>12</v>
      </c>
      <c r="H44" s="7"/>
      <c r="I44" s="7">
        <f t="shared" si="9"/>
        <v>0</v>
      </c>
    </row>
    <row r="45" spans="2:18" ht="19" x14ac:dyDescent="0.25">
      <c r="B45" s="18">
        <v>0.64236111111111105</v>
      </c>
      <c r="C45" s="7" t="s">
        <v>27</v>
      </c>
      <c r="D45" s="7"/>
      <c r="E45" s="7">
        <f t="shared" si="11"/>
        <v>0</v>
      </c>
      <c r="F45" s="16" t="s">
        <v>39</v>
      </c>
      <c r="G45" s="7" t="s">
        <v>24</v>
      </c>
      <c r="H45" s="7"/>
      <c r="I45" s="7">
        <f t="shared" si="9"/>
        <v>0</v>
      </c>
    </row>
    <row r="47" spans="2:18" ht="19" x14ac:dyDescent="0.25">
      <c r="B47" s="5" t="s">
        <v>75</v>
      </c>
      <c r="C47" s="12" t="s">
        <v>6</v>
      </c>
      <c r="D47" s="12" t="s">
        <v>38</v>
      </c>
      <c r="E47" s="12" t="s">
        <v>2</v>
      </c>
      <c r="F47" s="16" t="s">
        <v>39</v>
      </c>
      <c r="G47" s="12" t="s">
        <v>6</v>
      </c>
      <c r="H47" s="12" t="s">
        <v>38</v>
      </c>
      <c r="I47" s="37" t="s">
        <v>2</v>
      </c>
    </row>
    <row r="48" spans="2:18" ht="19" x14ac:dyDescent="0.25">
      <c r="B48" s="38" t="s">
        <v>62</v>
      </c>
      <c r="C48" s="20" t="s">
        <v>49</v>
      </c>
      <c r="D48" s="7"/>
      <c r="E48" s="7">
        <f>IF(D48="",0,IF(D48=H48,1,IF(D48&gt;H48,3,0)))</f>
        <v>0</v>
      </c>
      <c r="F48" s="16" t="s">
        <v>39</v>
      </c>
      <c r="G48" s="20" t="s">
        <v>8</v>
      </c>
      <c r="H48" s="7"/>
      <c r="I48" s="7">
        <f t="shared" ref="I48:I61" si="12">IF(H48="",0,IF(H48=D48,1,IF(H48&gt;D48,3,0)))</f>
        <v>0</v>
      </c>
    </row>
    <row r="49" spans="2:9" ht="19" x14ac:dyDescent="0.25">
      <c r="B49" s="38" t="s">
        <v>64</v>
      </c>
      <c r="C49" s="7" t="s">
        <v>27</v>
      </c>
      <c r="D49" s="7"/>
      <c r="E49" s="7">
        <f>IF(D49="",0,IF(D49=H49,1,IF(D49&gt;H49,3,0)))</f>
        <v>0</v>
      </c>
      <c r="F49" s="16" t="s">
        <v>39</v>
      </c>
      <c r="G49" s="7" t="s">
        <v>7</v>
      </c>
      <c r="H49" s="7"/>
      <c r="I49" s="7">
        <f t="shared" si="12"/>
        <v>0</v>
      </c>
    </row>
    <row r="50" spans="2:9" ht="19" x14ac:dyDescent="0.25">
      <c r="B50" s="38" t="s">
        <v>66</v>
      </c>
      <c r="C50" s="7" t="s">
        <v>31</v>
      </c>
      <c r="D50" s="7"/>
      <c r="E50" s="7">
        <f t="shared" ref="E50:E61" si="13">IF(D50="",0,IF(D50=H50,1,IF(D50&gt;H50,3,0)))</f>
        <v>0</v>
      </c>
      <c r="F50" s="16" t="s">
        <v>39</v>
      </c>
      <c r="G50" s="7" t="s">
        <v>49</v>
      </c>
      <c r="H50" s="7"/>
      <c r="I50" s="7">
        <f t="shared" si="12"/>
        <v>0</v>
      </c>
    </row>
    <row r="51" spans="2:9" ht="19" x14ac:dyDescent="0.25">
      <c r="B51" s="38" t="s">
        <v>69</v>
      </c>
      <c r="C51" s="7" t="s">
        <v>20</v>
      </c>
      <c r="D51" s="7"/>
      <c r="E51" s="7">
        <f t="shared" si="13"/>
        <v>0</v>
      </c>
      <c r="F51" s="16" t="s">
        <v>39</v>
      </c>
      <c r="G51" s="7" t="s">
        <v>27</v>
      </c>
      <c r="H51" s="7"/>
      <c r="I51" s="7">
        <f t="shared" si="12"/>
        <v>0</v>
      </c>
    </row>
    <row r="52" spans="2:9" ht="19" x14ac:dyDescent="0.25">
      <c r="B52" s="38" t="s">
        <v>71</v>
      </c>
      <c r="C52" s="7" t="s">
        <v>23</v>
      </c>
      <c r="D52" s="7"/>
      <c r="E52" s="7">
        <f t="shared" si="13"/>
        <v>0</v>
      </c>
      <c r="F52" s="16" t="s">
        <v>39</v>
      </c>
      <c r="G52" s="7" t="s">
        <v>31</v>
      </c>
      <c r="H52" s="7"/>
      <c r="I52" s="7">
        <f t="shared" si="12"/>
        <v>0</v>
      </c>
    </row>
    <row r="53" spans="2:9" ht="19" x14ac:dyDescent="0.25">
      <c r="B53" s="38" t="s">
        <v>73</v>
      </c>
      <c r="C53" s="7" t="s">
        <v>15</v>
      </c>
      <c r="D53" s="7"/>
      <c r="E53" s="7">
        <f t="shared" si="13"/>
        <v>0</v>
      </c>
      <c r="F53" s="16" t="s">
        <v>39</v>
      </c>
      <c r="G53" s="20" t="s">
        <v>20</v>
      </c>
      <c r="H53" s="7"/>
      <c r="I53" s="7">
        <f t="shared" si="12"/>
        <v>0</v>
      </c>
    </row>
    <row r="54" spans="2:9" ht="19" x14ac:dyDescent="0.25">
      <c r="B54" s="18">
        <v>0.52083333333333337</v>
      </c>
      <c r="C54" s="7" t="s">
        <v>23</v>
      </c>
      <c r="D54" s="7"/>
      <c r="E54" s="7">
        <f t="shared" si="13"/>
        <v>0</v>
      </c>
      <c r="F54" s="16" t="s">
        <v>39</v>
      </c>
      <c r="G54" s="7" t="s">
        <v>16</v>
      </c>
      <c r="H54" s="7"/>
      <c r="I54" s="7">
        <f t="shared" si="12"/>
        <v>0</v>
      </c>
    </row>
    <row r="55" spans="2:9" ht="19" x14ac:dyDescent="0.25">
      <c r="B55" s="18">
        <v>0.53819444444444442</v>
      </c>
      <c r="C55" s="7" t="s">
        <v>15</v>
      </c>
      <c r="D55" s="7"/>
      <c r="E55" s="7">
        <f t="shared" si="13"/>
        <v>0</v>
      </c>
      <c r="F55" s="16" t="s">
        <v>39</v>
      </c>
      <c r="G55" s="7" t="s">
        <v>32</v>
      </c>
      <c r="H55" s="7"/>
      <c r="I55" s="7">
        <f t="shared" si="12"/>
        <v>0</v>
      </c>
    </row>
    <row r="56" spans="2:9" ht="19" x14ac:dyDescent="0.25">
      <c r="B56" s="18">
        <v>0.55555555555555558</v>
      </c>
      <c r="C56" s="7" t="s">
        <v>16</v>
      </c>
      <c r="D56" s="7"/>
      <c r="E56" s="7">
        <f t="shared" si="13"/>
        <v>0</v>
      </c>
      <c r="F56" s="16" t="s">
        <v>39</v>
      </c>
      <c r="G56" s="7" t="s">
        <v>12</v>
      </c>
      <c r="H56" s="7"/>
      <c r="I56" s="7">
        <f t="shared" si="12"/>
        <v>0</v>
      </c>
    </row>
    <row r="57" spans="2:9" ht="19" x14ac:dyDescent="0.25">
      <c r="B57" s="18">
        <v>0.57291666666666663</v>
      </c>
      <c r="C57" s="7" t="s">
        <v>32</v>
      </c>
      <c r="D57" s="7"/>
      <c r="E57" s="7">
        <f t="shared" si="13"/>
        <v>0</v>
      </c>
      <c r="F57" s="16" t="s">
        <v>39</v>
      </c>
      <c r="G57" s="7" t="s">
        <v>24</v>
      </c>
      <c r="H57" s="7"/>
      <c r="I57" s="7">
        <f t="shared" si="12"/>
        <v>0</v>
      </c>
    </row>
    <row r="58" spans="2:9" ht="19" x14ac:dyDescent="0.25">
      <c r="B58" s="18">
        <v>0.59027777777777779</v>
      </c>
      <c r="C58" s="7" t="s">
        <v>12</v>
      </c>
      <c r="D58" s="7"/>
      <c r="E58" s="7">
        <f t="shared" si="13"/>
        <v>0</v>
      </c>
      <c r="F58" s="16" t="s">
        <v>39</v>
      </c>
      <c r="G58" s="7" t="s">
        <v>28</v>
      </c>
      <c r="H58" s="7"/>
      <c r="I58" s="7">
        <f t="shared" si="12"/>
        <v>0</v>
      </c>
    </row>
    <row r="59" spans="2:9" ht="19" x14ac:dyDescent="0.25">
      <c r="B59" s="18">
        <v>0.60763888888888895</v>
      </c>
      <c r="C59" s="7" t="s">
        <v>24</v>
      </c>
      <c r="D59" s="7"/>
      <c r="E59" s="7">
        <f t="shared" si="13"/>
        <v>0</v>
      </c>
      <c r="F59" s="16" t="s">
        <v>39</v>
      </c>
      <c r="G59" s="7" t="s">
        <v>11</v>
      </c>
      <c r="H59" s="7"/>
      <c r="I59" s="7">
        <f t="shared" si="12"/>
        <v>0</v>
      </c>
    </row>
    <row r="60" spans="2:9" ht="19" x14ac:dyDescent="0.25">
      <c r="B60" s="18">
        <v>0.625</v>
      </c>
      <c r="C60" s="7" t="s">
        <v>28</v>
      </c>
      <c r="D60" s="7"/>
      <c r="E60" s="7">
        <f t="shared" si="13"/>
        <v>0</v>
      </c>
      <c r="F60" s="16" t="s">
        <v>39</v>
      </c>
      <c r="G60" s="7" t="s">
        <v>8</v>
      </c>
      <c r="H60" s="7"/>
      <c r="I60" s="7">
        <f t="shared" si="12"/>
        <v>0</v>
      </c>
    </row>
    <row r="61" spans="2:9" ht="19" x14ac:dyDescent="0.25">
      <c r="B61" s="18">
        <v>0.64236111111111105</v>
      </c>
      <c r="C61" s="7" t="s">
        <v>11</v>
      </c>
      <c r="D61" s="7"/>
      <c r="E61" s="7">
        <f t="shared" si="13"/>
        <v>0</v>
      </c>
      <c r="F61" s="16" t="s">
        <v>39</v>
      </c>
      <c r="G61" s="7" t="s">
        <v>7</v>
      </c>
      <c r="H61" s="7"/>
      <c r="I61" s="7">
        <f t="shared" si="12"/>
        <v>0</v>
      </c>
    </row>
  </sheetData>
  <mergeCells count="5">
    <mergeCell ref="A1:X3"/>
    <mergeCell ref="B14:I14"/>
    <mergeCell ref="K14:R14"/>
    <mergeCell ref="L20:R20"/>
    <mergeCell ref="L34:R34"/>
  </mergeCells>
  <conditionalFormatting sqref="C62:I62">
    <cfRule type="containsText" dxfId="2" priority="1" operator="containsText" text="DBGS">
      <formula>NOT(ISERROR(SEARCH("DBGS",C62)))</formula>
    </cfRule>
  </conditionalFormatting>
  <pageMargins left="0.25" right="0.25" top="0.75" bottom="0.75" header="0.3" footer="0.3"/>
  <pageSetup paperSize="9" scale="43" orientation="landscape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20"/>
  <sheetViews>
    <sheetView workbookViewId="0">
      <selection activeCell="E7" sqref="E7:G20"/>
    </sheetView>
  </sheetViews>
  <sheetFormatPr baseColWidth="10" defaultColWidth="8.83203125" defaultRowHeight="16" x14ac:dyDescent="0.2"/>
  <sheetData>
    <row r="5" spans="4:7" ht="15.75" customHeight="1" x14ac:dyDescent="0.25">
      <c r="E5" s="155" t="s">
        <v>101</v>
      </c>
      <c r="F5" t="s">
        <v>157</v>
      </c>
    </row>
    <row r="6" spans="4:7" ht="15.75" customHeight="1" x14ac:dyDescent="0.25">
      <c r="E6" s="155" t="s">
        <v>101</v>
      </c>
      <c r="F6" t="s">
        <v>927</v>
      </c>
      <c r="G6" t="s">
        <v>928</v>
      </c>
    </row>
    <row r="7" spans="4:7" ht="18.75" x14ac:dyDescent="0.3">
      <c r="D7">
        <v>1</v>
      </c>
      <c r="E7" s="5" t="s">
        <v>7</v>
      </c>
      <c r="F7">
        <v>938</v>
      </c>
      <c r="G7">
        <v>14</v>
      </c>
    </row>
    <row r="8" spans="4:7" ht="18.75" x14ac:dyDescent="0.3">
      <c r="D8">
        <v>2</v>
      </c>
      <c r="E8" s="5" t="s">
        <v>8</v>
      </c>
      <c r="F8">
        <v>937</v>
      </c>
      <c r="G8">
        <v>13</v>
      </c>
    </row>
    <row r="9" spans="4:7" ht="18.75" x14ac:dyDescent="0.3">
      <c r="D9">
        <v>3</v>
      </c>
      <c r="E9" s="5" t="s">
        <v>11</v>
      </c>
      <c r="F9">
        <v>880</v>
      </c>
      <c r="G9">
        <v>12</v>
      </c>
    </row>
    <row r="10" spans="4:7" ht="18.75" x14ac:dyDescent="0.3">
      <c r="E10" s="5" t="s">
        <v>23</v>
      </c>
      <c r="F10">
        <v>824</v>
      </c>
      <c r="G10">
        <v>11</v>
      </c>
    </row>
    <row r="11" spans="4:7" ht="18.75" x14ac:dyDescent="0.3">
      <c r="E11" s="5" t="s">
        <v>24</v>
      </c>
      <c r="F11">
        <v>795</v>
      </c>
      <c r="G11">
        <v>10</v>
      </c>
    </row>
    <row r="12" spans="4:7" ht="18.75" x14ac:dyDescent="0.3">
      <c r="E12" s="5" t="s">
        <v>12</v>
      </c>
      <c r="F12">
        <v>776</v>
      </c>
      <c r="G12">
        <v>9</v>
      </c>
    </row>
    <row r="13" spans="4:7" ht="18.75" x14ac:dyDescent="0.3">
      <c r="E13" s="5" t="s">
        <v>31</v>
      </c>
      <c r="F13">
        <v>768</v>
      </c>
      <c r="G13">
        <v>8</v>
      </c>
    </row>
    <row r="14" spans="4:7" ht="18.75" x14ac:dyDescent="0.3">
      <c r="E14" s="5" t="s">
        <v>16</v>
      </c>
      <c r="F14">
        <v>697</v>
      </c>
      <c r="G14">
        <v>7</v>
      </c>
    </row>
    <row r="15" spans="4:7" ht="18.75" x14ac:dyDescent="0.3">
      <c r="E15" s="5" t="s">
        <v>32</v>
      </c>
      <c r="F15">
        <v>695</v>
      </c>
      <c r="G15">
        <v>6</v>
      </c>
    </row>
    <row r="16" spans="4:7" ht="18.75" x14ac:dyDescent="0.3">
      <c r="E16" s="5" t="s">
        <v>28</v>
      </c>
      <c r="F16">
        <v>587</v>
      </c>
      <c r="G16">
        <v>5</v>
      </c>
    </row>
    <row r="17" spans="5:7" ht="18.75" x14ac:dyDescent="0.3">
      <c r="E17" s="5" t="s">
        <v>20</v>
      </c>
      <c r="F17">
        <v>511</v>
      </c>
      <c r="G17">
        <v>4</v>
      </c>
    </row>
    <row r="18" spans="5:7" ht="18.75" x14ac:dyDescent="0.3">
      <c r="E18" s="5" t="s">
        <v>27</v>
      </c>
      <c r="F18">
        <v>466</v>
      </c>
      <c r="G18">
        <v>3</v>
      </c>
    </row>
    <row r="19" spans="5:7" ht="18.75" x14ac:dyDescent="0.3">
      <c r="E19" s="5" t="s">
        <v>15</v>
      </c>
      <c r="F19">
        <v>423</v>
      </c>
      <c r="G19">
        <v>2</v>
      </c>
    </row>
    <row r="20" spans="5:7" ht="18.75" x14ac:dyDescent="0.3">
      <c r="E20" s="5" t="s">
        <v>49</v>
      </c>
      <c r="F20">
        <v>375</v>
      </c>
      <c r="G20">
        <v>1</v>
      </c>
    </row>
  </sheetData>
  <sortState ref="E7:F20">
    <sortCondition descending="1" ref="F7:F2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1"/>
  <sheetViews>
    <sheetView zoomScale="90" zoomScaleNormal="9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G23" sqref="G23"/>
    </sheetView>
  </sheetViews>
  <sheetFormatPr baseColWidth="10" defaultColWidth="11" defaultRowHeight="16" x14ac:dyDescent="0.2"/>
  <cols>
    <col min="1" max="1" width="1.6640625" customWidth="1"/>
  </cols>
  <sheetData>
    <row r="1" spans="1:24" ht="15" customHeight="1" x14ac:dyDescent="0.2">
      <c r="A1" s="187" t="s">
        <v>77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ht="15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5" spans="1:24" s="3" customFormat="1" ht="18.75" x14ac:dyDescent="0.3">
      <c r="B5" s="2" t="s">
        <v>1</v>
      </c>
      <c r="C5" s="2" t="s">
        <v>2</v>
      </c>
      <c r="D5" s="2" t="s">
        <v>57</v>
      </c>
      <c r="E5" s="2" t="s">
        <v>58</v>
      </c>
      <c r="F5" s="2" t="s">
        <v>59</v>
      </c>
      <c r="H5" s="2" t="s">
        <v>4</v>
      </c>
      <c r="I5" s="2" t="s">
        <v>2</v>
      </c>
      <c r="J5" s="2" t="s">
        <v>57</v>
      </c>
      <c r="K5" s="2" t="s">
        <v>58</v>
      </c>
      <c r="L5" s="2" t="s">
        <v>59</v>
      </c>
      <c r="N5" s="5" t="s">
        <v>5</v>
      </c>
      <c r="O5" s="5" t="s">
        <v>6</v>
      </c>
      <c r="P5" s="6" t="s">
        <v>2</v>
      </c>
      <c r="Q5" s="5" t="s">
        <v>5</v>
      </c>
      <c r="R5" s="5" t="s">
        <v>6</v>
      </c>
      <c r="S5" s="5" t="s">
        <v>2</v>
      </c>
    </row>
    <row r="6" spans="1:24" s="8" customFormat="1" ht="18.75" x14ac:dyDescent="0.3">
      <c r="B6" s="7" t="s">
        <v>12</v>
      </c>
      <c r="C6" s="7">
        <f>I20+I24+E34+E42+I48+I60</f>
        <v>0</v>
      </c>
      <c r="D6" s="7">
        <f>E6-F6</f>
        <v>0</v>
      </c>
      <c r="E6" s="7">
        <f>H20+H24+D34+D42+H48+H60</f>
        <v>0</v>
      </c>
      <c r="F6" s="7">
        <f>D20+D24+H34+H42+D48+D60</f>
        <v>0</v>
      </c>
      <c r="H6" s="7" t="s">
        <v>8</v>
      </c>
      <c r="I6" s="7">
        <f>I21+I25+E43+E35+I49+I61</f>
        <v>0</v>
      </c>
      <c r="J6" s="7">
        <f>K6-L6</f>
        <v>0</v>
      </c>
      <c r="K6" s="7">
        <f>H21+H25+D35+D43+H49+H61</f>
        <v>0</v>
      </c>
      <c r="L6" s="7">
        <f>D21+D25+H35+H43+D49+D61</f>
        <v>0</v>
      </c>
      <c r="N6" s="10" t="s">
        <v>9</v>
      </c>
      <c r="O6" s="11"/>
      <c r="P6" s="12">
        <v>14</v>
      </c>
      <c r="Q6" s="10" t="s">
        <v>14</v>
      </c>
      <c r="R6" s="11"/>
      <c r="S6" s="12">
        <v>7</v>
      </c>
    </row>
    <row r="7" spans="1:24" s="8" customFormat="1" ht="18.75" x14ac:dyDescent="0.3">
      <c r="B7" s="7" t="s">
        <v>16</v>
      </c>
      <c r="C7" s="7">
        <f>I18+I22+E32+E40+I58+E60</f>
        <v>0</v>
      </c>
      <c r="D7" s="7">
        <f t="shared" ref="D7:D11" si="0">E7-F7</f>
        <v>0</v>
      </c>
      <c r="E7" s="7">
        <f>H18+H22+D32+D40+H58+D60</f>
        <v>0</v>
      </c>
      <c r="F7" s="7">
        <f>D18+D22+H32+H40+D58+H60</f>
        <v>0</v>
      </c>
      <c r="H7" s="7" t="s">
        <v>11</v>
      </c>
      <c r="I7" s="7">
        <f>I19+I23+E33+E41+I59+E61</f>
        <v>0</v>
      </c>
      <c r="J7" s="7">
        <f t="shared" ref="J7:J12" si="1">K7-L7</f>
        <v>0</v>
      </c>
      <c r="K7" s="7">
        <f>H19+H23+D33+D41+H59+D61</f>
        <v>0</v>
      </c>
      <c r="L7" s="7">
        <f>D19+D23+H33+H41+D59+H61</f>
        <v>0</v>
      </c>
      <c r="N7" s="10" t="s">
        <v>13</v>
      </c>
      <c r="O7" s="11"/>
      <c r="P7" s="12">
        <v>13</v>
      </c>
      <c r="Q7" s="10" t="s">
        <v>18</v>
      </c>
      <c r="R7" s="11"/>
      <c r="S7" s="12">
        <v>6</v>
      </c>
    </row>
    <row r="8" spans="1:24" s="8" customFormat="1" ht="18.75" x14ac:dyDescent="0.3">
      <c r="B8" s="7" t="s">
        <v>24</v>
      </c>
      <c r="C8" s="7">
        <f>E16+E26+I34+I40+E52+E54</f>
        <v>0</v>
      </c>
      <c r="D8" s="7">
        <f t="shared" si="0"/>
        <v>0</v>
      </c>
      <c r="E8" s="7">
        <f>D16+D26+H34+H40+D52+D54</f>
        <v>0</v>
      </c>
      <c r="F8" s="7">
        <f>H16+H26+D34+D40+H52+H54</f>
        <v>0</v>
      </c>
      <c r="H8" s="7" t="s">
        <v>7</v>
      </c>
      <c r="I8" s="7">
        <f>E17+E27+I35+I41+E53+E55</f>
        <v>0</v>
      </c>
      <c r="J8" s="7">
        <f t="shared" si="1"/>
        <v>0</v>
      </c>
      <c r="K8" s="7">
        <f>D17+D27+H35+H41+D53+D55</f>
        <v>0</v>
      </c>
      <c r="L8" s="7">
        <f>H17+H27+D35+D41+H53+H55</f>
        <v>0</v>
      </c>
      <c r="N8" s="10" t="s">
        <v>17</v>
      </c>
      <c r="O8" s="11"/>
      <c r="P8" s="12">
        <v>12</v>
      </c>
      <c r="Q8" s="10" t="s">
        <v>22</v>
      </c>
      <c r="R8" s="11"/>
      <c r="S8" s="12">
        <v>5</v>
      </c>
    </row>
    <row r="9" spans="1:24" s="8" customFormat="1" ht="18.75" x14ac:dyDescent="0.3">
      <c r="B9" s="7" t="s">
        <v>23</v>
      </c>
      <c r="C9" s="7">
        <f>E24+I28+E50+I52+I38+I32</f>
        <v>0</v>
      </c>
      <c r="D9" s="7">
        <f>E10-F10</f>
        <v>0</v>
      </c>
      <c r="E9" s="7">
        <f>D24+H28+D50+H52+H38+H32</f>
        <v>0</v>
      </c>
      <c r="F9" s="7">
        <f>H24+D28+D32+D38+H50+D52</f>
        <v>0</v>
      </c>
      <c r="H9" s="7" t="s">
        <v>15</v>
      </c>
      <c r="I9" s="7">
        <f>E25+I29+I33+I39+E51+I53</f>
        <v>0</v>
      </c>
      <c r="J9" s="7">
        <f t="shared" si="1"/>
        <v>0</v>
      </c>
      <c r="K9" s="7">
        <f>D25+H29+H33+H39+H53+D51</f>
        <v>0</v>
      </c>
      <c r="L9" s="7">
        <f>H25+D29+D33+D39+H51+D53</f>
        <v>0</v>
      </c>
      <c r="N9" s="10" t="s">
        <v>21</v>
      </c>
      <c r="O9" s="11"/>
      <c r="P9" s="12">
        <v>11</v>
      </c>
      <c r="Q9" s="10" t="s">
        <v>26</v>
      </c>
      <c r="R9" s="11"/>
      <c r="S9" s="12">
        <v>4</v>
      </c>
    </row>
    <row r="10" spans="1:24" s="8" customFormat="1" ht="18.75" x14ac:dyDescent="0.3">
      <c r="B10" s="7" t="s">
        <v>28</v>
      </c>
      <c r="C10" s="7">
        <f>I16+E20+E38+I44+I56+E58</f>
        <v>0</v>
      </c>
      <c r="D10" s="7">
        <f>E12-F12</f>
        <v>0</v>
      </c>
      <c r="E10" s="7">
        <f>H16+D20+D38+H44+H56+D58</f>
        <v>0</v>
      </c>
      <c r="F10" s="7">
        <f>D16+H20+H38+D44+D56+H58</f>
        <v>0</v>
      </c>
      <c r="H10" s="7" t="s">
        <v>20</v>
      </c>
      <c r="I10" s="7">
        <f>I17+I45+I57+E59+E39+E21</f>
        <v>0</v>
      </c>
      <c r="J10" s="7">
        <f t="shared" si="1"/>
        <v>0</v>
      </c>
      <c r="K10" s="7">
        <f>H17+D21+D39+D59+H57+H45</f>
        <v>0</v>
      </c>
      <c r="L10" s="7">
        <f>D17+H21+H39+D45+D57+H59</f>
        <v>0</v>
      </c>
      <c r="N10" s="10" t="s">
        <v>25</v>
      </c>
      <c r="O10" s="11"/>
      <c r="P10" s="12">
        <v>10</v>
      </c>
      <c r="Q10" s="10" t="s">
        <v>30</v>
      </c>
      <c r="R10" s="11"/>
      <c r="S10" s="12">
        <v>3</v>
      </c>
    </row>
    <row r="11" spans="1:24" ht="18.75" x14ac:dyDescent="0.3">
      <c r="B11" s="36" t="s">
        <v>49</v>
      </c>
      <c r="C11" s="7">
        <f>E22+I26+E44+E48+E36+I50</f>
        <v>0</v>
      </c>
      <c r="D11" s="7">
        <f t="shared" si="0"/>
        <v>0</v>
      </c>
      <c r="E11" s="7">
        <f>D22+D36+D44+D48+H50++H26</f>
        <v>0</v>
      </c>
      <c r="F11" s="7">
        <f>H22+D26+H36+H44+H48+D50</f>
        <v>0</v>
      </c>
      <c r="H11" s="36" t="s">
        <v>27</v>
      </c>
      <c r="I11" s="7">
        <f>E19+E29+I37+I43+I55+E57</f>
        <v>0</v>
      </c>
      <c r="J11" s="7">
        <f t="shared" si="1"/>
        <v>0</v>
      </c>
      <c r="K11" s="7">
        <f>D19+D29+H37+H43+H55+D57</f>
        <v>0</v>
      </c>
      <c r="L11" s="7">
        <f>H19+H29+D37+D43+D55+H57</f>
        <v>0</v>
      </c>
      <c r="N11" s="10" t="s">
        <v>29</v>
      </c>
      <c r="O11" s="11"/>
      <c r="P11" s="12">
        <v>9</v>
      </c>
      <c r="Q11" s="10" t="s">
        <v>34</v>
      </c>
      <c r="R11" s="11"/>
      <c r="S11" s="12">
        <v>2</v>
      </c>
    </row>
    <row r="12" spans="1:24" ht="18.75" x14ac:dyDescent="0.3">
      <c r="B12" s="36" t="s">
        <v>32</v>
      </c>
      <c r="C12" s="7">
        <f>E18+E28+E56+I54+I42+I36</f>
        <v>0</v>
      </c>
      <c r="D12" s="7">
        <f>E9-F9</f>
        <v>0</v>
      </c>
      <c r="E12" s="7">
        <f>D18+D28+D56+H54+H42+H36</f>
        <v>0</v>
      </c>
      <c r="F12" s="7">
        <f>H18+H28+H56+D54+D42+D36</f>
        <v>0</v>
      </c>
      <c r="H12" s="36" t="s">
        <v>31</v>
      </c>
      <c r="I12" s="7">
        <f>E23+E37+E45+E49+I51+I27</f>
        <v>0</v>
      </c>
      <c r="J12" s="7">
        <f t="shared" si="1"/>
        <v>0</v>
      </c>
      <c r="K12" s="7">
        <f>D23+D37+D45+D49+H51+H27</f>
        <v>0</v>
      </c>
      <c r="L12" s="7">
        <f>H23+H37+D27+H45+H49+D51</f>
        <v>0</v>
      </c>
      <c r="M12" s="8"/>
      <c r="N12" s="10" t="s">
        <v>33</v>
      </c>
      <c r="O12" s="11"/>
      <c r="P12" s="12">
        <v>8</v>
      </c>
      <c r="Q12" s="10" t="s">
        <v>60</v>
      </c>
      <c r="R12" s="11"/>
      <c r="S12" s="12">
        <v>1</v>
      </c>
    </row>
    <row r="13" spans="1:24" ht="18.75" x14ac:dyDescent="0.3">
      <c r="B13" s="35"/>
      <c r="C13" s="9"/>
      <c r="D13" s="9"/>
      <c r="E13" s="9"/>
      <c r="F13" s="9"/>
      <c r="H13" s="35"/>
      <c r="I13" s="9"/>
      <c r="J13" s="9"/>
      <c r="K13" s="9"/>
      <c r="L13" s="9"/>
      <c r="M13" s="8"/>
      <c r="N13" s="13"/>
      <c r="O13" s="14"/>
      <c r="P13" s="15"/>
      <c r="Q13" s="13"/>
      <c r="R13" s="14"/>
      <c r="S13" s="15"/>
    </row>
    <row r="14" spans="1:24" ht="21" x14ac:dyDescent="0.35">
      <c r="B14" s="188" t="s">
        <v>35</v>
      </c>
      <c r="C14" s="188"/>
      <c r="D14" s="188"/>
      <c r="E14" s="188"/>
      <c r="F14" s="188"/>
      <c r="G14" s="188"/>
      <c r="H14" s="188"/>
      <c r="I14" s="188"/>
      <c r="K14" s="188" t="s">
        <v>36</v>
      </c>
      <c r="L14" s="188"/>
      <c r="M14" s="188"/>
      <c r="N14" s="188"/>
      <c r="O14" s="188"/>
      <c r="P14" s="188"/>
      <c r="Q14" s="188"/>
      <c r="R14" s="188"/>
    </row>
    <row r="15" spans="1:24" ht="18.75" x14ac:dyDescent="0.3">
      <c r="B15" s="5" t="s">
        <v>61</v>
      </c>
      <c r="C15" s="12" t="s">
        <v>6</v>
      </c>
      <c r="D15" s="12" t="s">
        <v>38</v>
      </c>
      <c r="E15" s="12" t="s">
        <v>2</v>
      </c>
      <c r="F15" s="16" t="s">
        <v>39</v>
      </c>
      <c r="G15" s="12" t="s">
        <v>6</v>
      </c>
      <c r="H15" s="12" t="s">
        <v>38</v>
      </c>
      <c r="I15" s="37" t="s">
        <v>2</v>
      </c>
      <c r="K15" s="5" t="s">
        <v>61</v>
      </c>
      <c r="L15" s="12" t="s">
        <v>6</v>
      </c>
      <c r="M15" s="12" t="s">
        <v>38</v>
      </c>
      <c r="N15" s="12" t="s">
        <v>2</v>
      </c>
      <c r="O15" s="16" t="s">
        <v>39</v>
      </c>
      <c r="P15" s="12" t="s">
        <v>6</v>
      </c>
      <c r="Q15" s="12" t="s">
        <v>38</v>
      </c>
      <c r="R15" s="12" t="s">
        <v>2</v>
      </c>
    </row>
    <row r="16" spans="1:24" ht="18.75" x14ac:dyDescent="0.3">
      <c r="B16" s="38" t="s">
        <v>78</v>
      </c>
      <c r="C16" s="20" t="s">
        <v>24</v>
      </c>
      <c r="D16" s="7"/>
      <c r="E16" s="7">
        <f>IF(D16="",0,IF(D16=H16,1,IF(D16&gt;H16,3,0)))</f>
        <v>0</v>
      </c>
      <c r="F16" s="16" t="s">
        <v>39</v>
      </c>
      <c r="G16" s="20" t="s">
        <v>28</v>
      </c>
      <c r="H16" s="7"/>
      <c r="I16" s="7">
        <f t="shared" ref="I16:I29" si="2">IF(H16="",0,IF(H16=D16,1,IF(H16&gt;D16,3,0)))</f>
        <v>0</v>
      </c>
      <c r="K16" s="38" t="s">
        <v>84</v>
      </c>
      <c r="L16" s="20" t="s">
        <v>40</v>
      </c>
      <c r="M16" s="7"/>
      <c r="N16" s="7">
        <f>IF(M16="",0,IF(M16=Q16,1,IF(M16&gt;Q16,3,0)))</f>
        <v>0</v>
      </c>
      <c r="O16" s="16" t="s">
        <v>39</v>
      </c>
      <c r="P16" s="20" t="s">
        <v>41</v>
      </c>
      <c r="Q16" s="7"/>
      <c r="R16" s="7">
        <f t="shared" ref="R16:R19" si="3">IF(Q16="",0,IF(Q16=M16,1,IF(Q16&gt;M16,3,0)))</f>
        <v>0</v>
      </c>
    </row>
    <row r="17" spans="2:18" ht="18.75" x14ac:dyDescent="0.3">
      <c r="B17" s="38" t="s">
        <v>79</v>
      </c>
      <c r="C17" s="7" t="s">
        <v>7</v>
      </c>
      <c r="D17" s="7"/>
      <c r="E17" s="7">
        <f>IF(D17="",0,IF(D17=H17,1,IF(D17&gt;H17,3,0)))</f>
        <v>0</v>
      </c>
      <c r="F17" s="16" t="s">
        <v>39</v>
      </c>
      <c r="G17" s="7" t="s">
        <v>20</v>
      </c>
      <c r="H17" s="7"/>
      <c r="I17" s="7">
        <f t="shared" si="2"/>
        <v>0</v>
      </c>
      <c r="K17" s="38" t="s">
        <v>85</v>
      </c>
      <c r="L17" s="7" t="s">
        <v>42</v>
      </c>
      <c r="M17" s="7"/>
      <c r="N17" s="7">
        <f>IF(M17="",0,IF(M17=Q17,1,IF(M17&gt;Q17,3,0)))</f>
        <v>0</v>
      </c>
      <c r="O17" s="16" t="s">
        <v>39</v>
      </c>
      <c r="P17" s="7" t="s">
        <v>43</v>
      </c>
      <c r="Q17" s="7"/>
      <c r="R17" s="7">
        <f t="shared" si="3"/>
        <v>0</v>
      </c>
    </row>
    <row r="18" spans="2:18" ht="18.75" x14ac:dyDescent="0.3">
      <c r="B18" s="38" t="s">
        <v>80</v>
      </c>
      <c r="C18" s="7" t="s">
        <v>32</v>
      </c>
      <c r="D18" s="7"/>
      <c r="E18" s="7">
        <f t="shared" ref="E18:E29" si="4">IF(D18="",0,IF(D18=H18,1,IF(D18&gt;H18,3,0)))</f>
        <v>0</v>
      </c>
      <c r="F18" s="16" t="s">
        <v>39</v>
      </c>
      <c r="G18" s="7" t="s">
        <v>16</v>
      </c>
      <c r="H18" s="7"/>
      <c r="I18" s="7">
        <f t="shared" si="2"/>
        <v>0</v>
      </c>
      <c r="K18" s="38" t="s">
        <v>86</v>
      </c>
      <c r="L18" s="7" t="s">
        <v>44</v>
      </c>
      <c r="M18" s="7"/>
      <c r="N18" s="7">
        <f t="shared" ref="N18:N19" si="5">IF(M18="",0,IF(M18=Q18,1,IF(M18&gt;Q18,3,0)))</f>
        <v>0</v>
      </c>
      <c r="O18" s="16" t="s">
        <v>39</v>
      </c>
      <c r="P18" s="7" t="s">
        <v>68</v>
      </c>
      <c r="Q18" s="7"/>
      <c r="R18" s="7">
        <f t="shared" si="3"/>
        <v>0</v>
      </c>
    </row>
    <row r="19" spans="2:18" ht="18.75" x14ac:dyDescent="0.3">
      <c r="B19" s="38" t="s">
        <v>81</v>
      </c>
      <c r="C19" s="7" t="s">
        <v>27</v>
      </c>
      <c r="D19" s="7"/>
      <c r="E19" s="7">
        <f t="shared" si="4"/>
        <v>0</v>
      </c>
      <c r="F19" s="16" t="s">
        <v>39</v>
      </c>
      <c r="G19" s="7" t="s">
        <v>11</v>
      </c>
      <c r="H19" s="7"/>
      <c r="I19" s="7">
        <f t="shared" si="2"/>
        <v>0</v>
      </c>
      <c r="K19" s="38" t="s">
        <v>87</v>
      </c>
      <c r="L19" s="7"/>
      <c r="M19" s="7"/>
      <c r="N19" s="7">
        <f t="shared" si="5"/>
        <v>0</v>
      </c>
      <c r="O19" s="16" t="s">
        <v>39</v>
      </c>
      <c r="P19" s="7"/>
      <c r="Q19" s="7"/>
      <c r="R19" s="7">
        <f t="shared" si="3"/>
        <v>0</v>
      </c>
    </row>
    <row r="20" spans="2:18" ht="18.75" x14ac:dyDescent="0.3">
      <c r="B20" s="38" t="s">
        <v>82</v>
      </c>
      <c r="C20" s="7" t="s">
        <v>28</v>
      </c>
      <c r="D20" s="7"/>
      <c r="E20" s="7">
        <f t="shared" si="4"/>
        <v>0</v>
      </c>
      <c r="F20" s="16" t="s">
        <v>39</v>
      </c>
      <c r="G20" s="7" t="s">
        <v>12</v>
      </c>
      <c r="H20" s="7"/>
      <c r="I20" s="7">
        <f t="shared" si="2"/>
        <v>0</v>
      </c>
      <c r="K20" s="38" t="s">
        <v>63</v>
      </c>
      <c r="L20" s="189"/>
      <c r="M20" s="190"/>
      <c r="N20" s="190"/>
      <c r="O20" s="190"/>
      <c r="P20" s="190"/>
      <c r="Q20" s="190"/>
      <c r="R20" s="191"/>
    </row>
    <row r="21" spans="2:18" ht="18.75" x14ac:dyDescent="0.3">
      <c r="B21" s="38" t="s">
        <v>83</v>
      </c>
      <c r="C21" s="7" t="s">
        <v>20</v>
      </c>
      <c r="D21" s="7"/>
      <c r="E21" s="7">
        <f t="shared" si="4"/>
        <v>0</v>
      </c>
      <c r="F21" s="16" t="s">
        <v>39</v>
      </c>
      <c r="G21" s="20" t="s">
        <v>8</v>
      </c>
      <c r="H21" s="7"/>
      <c r="I21" s="7">
        <f t="shared" si="2"/>
        <v>0</v>
      </c>
    </row>
    <row r="22" spans="2:18" ht="18.75" x14ac:dyDescent="0.3">
      <c r="B22" s="18">
        <v>0.4201388888888889</v>
      </c>
      <c r="C22" s="7" t="s">
        <v>49</v>
      </c>
      <c r="D22" s="7"/>
      <c r="E22" s="7">
        <f t="shared" si="4"/>
        <v>0</v>
      </c>
      <c r="F22" s="16" t="s">
        <v>39</v>
      </c>
      <c r="G22" s="7" t="s">
        <v>16</v>
      </c>
      <c r="H22" s="7"/>
      <c r="I22" s="7">
        <f t="shared" si="2"/>
        <v>0</v>
      </c>
      <c r="K22" s="5" t="s">
        <v>74</v>
      </c>
      <c r="L22" s="12" t="s">
        <v>6</v>
      </c>
      <c r="M22" s="12" t="s">
        <v>38</v>
      </c>
      <c r="N22" s="12" t="s">
        <v>2</v>
      </c>
      <c r="O22" s="16" t="s">
        <v>39</v>
      </c>
      <c r="P22" s="12" t="s">
        <v>6</v>
      </c>
      <c r="Q22" s="12" t="s">
        <v>38</v>
      </c>
      <c r="R22" s="12" t="s">
        <v>2</v>
      </c>
    </row>
    <row r="23" spans="2:18" ht="18.75" x14ac:dyDescent="0.3">
      <c r="B23" s="18">
        <v>0.4375</v>
      </c>
      <c r="C23" s="7" t="s">
        <v>31</v>
      </c>
      <c r="D23" s="7"/>
      <c r="E23" s="7">
        <f t="shared" si="4"/>
        <v>0</v>
      </c>
      <c r="F23" s="16" t="s">
        <v>39</v>
      </c>
      <c r="G23" s="7" t="s">
        <v>11</v>
      </c>
      <c r="H23" s="7"/>
      <c r="I23" s="7">
        <f t="shared" si="2"/>
        <v>0</v>
      </c>
      <c r="K23" s="38" t="s">
        <v>84</v>
      </c>
      <c r="L23" s="20" t="s">
        <v>47</v>
      </c>
      <c r="M23" s="7"/>
      <c r="N23" s="7">
        <f>IF(M23="",0,IF(M23=Q23,1,IF(M23&gt;Q23,3,0)))</f>
        <v>0</v>
      </c>
      <c r="O23" s="16" t="s">
        <v>39</v>
      </c>
      <c r="P23" s="20" t="s">
        <v>48</v>
      </c>
      <c r="Q23" s="7"/>
      <c r="R23" s="7">
        <f t="shared" ref="R23:R27" si="6">IF(Q23="",0,IF(Q23=M23,1,IF(Q23&gt;M23,3,0)))</f>
        <v>0</v>
      </c>
    </row>
    <row r="24" spans="2:18" ht="18.75" x14ac:dyDescent="0.3">
      <c r="B24" s="18">
        <v>0.4548611111111111</v>
      </c>
      <c r="C24" s="7" t="s">
        <v>23</v>
      </c>
      <c r="D24" s="7"/>
      <c r="E24" s="7">
        <f t="shared" si="4"/>
        <v>0</v>
      </c>
      <c r="F24" s="16" t="s">
        <v>39</v>
      </c>
      <c r="G24" s="7" t="s">
        <v>12</v>
      </c>
      <c r="H24" s="7"/>
      <c r="I24" s="7">
        <f t="shared" si="2"/>
        <v>0</v>
      </c>
      <c r="K24" s="38" t="s">
        <v>85</v>
      </c>
      <c r="L24" s="7" t="s">
        <v>50</v>
      </c>
      <c r="M24" s="7"/>
      <c r="N24" s="7">
        <f>IF(M24="",0,IF(M24=Q24,1,IF(M24&gt;Q24,3,0)))</f>
        <v>0</v>
      </c>
      <c r="O24" s="16" t="s">
        <v>39</v>
      </c>
      <c r="P24" s="7" t="s">
        <v>51</v>
      </c>
      <c r="Q24" s="7"/>
      <c r="R24" s="7">
        <f t="shared" si="6"/>
        <v>0</v>
      </c>
    </row>
    <row r="25" spans="2:18" ht="18.75" x14ac:dyDescent="0.3">
      <c r="B25" s="18">
        <v>0.47222222222222227</v>
      </c>
      <c r="C25" s="7" t="s">
        <v>15</v>
      </c>
      <c r="D25" s="7"/>
      <c r="E25" s="7">
        <f t="shared" si="4"/>
        <v>0</v>
      </c>
      <c r="F25" s="16" t="s">
        <v>39</v>
      </c>
      <c r="G25" s="7" t="s">
        <v>8</v>
      </c>
      <c r="H25" s="7"/>
      <c r="I25" s="7">
        <f t="shared" si="2"/>
        <v>0</v>
      </c>
      <c r="K25" s="38" t="s">
        <v>86</v>
      </c>
      <c r="L25" s="7"/>
      <c r="M25" s="7"/>
      <c r="N25" s="7">
        <f t="shared" ref="N25:N27" si="7">IF(M25="",0,IF(M25=Q25,1,IF(M25&gt;Q25,3,0)))</f>
        <v>0</v>
      </c>
      <c r="O25" s="16" t="s">
        <v>39</v>
      </c>
      <c r="P25" s="7"/>
      <c r="Q25" s="7"/>
      <c r="R25" s="7">
        <f t="shared" si="6"/>
        <v>0</v>
      </c>
    </row>
    <row r="26" spans="2:18" ht="18.75" x14ac:dyDescent="0.3">
      <c r="B26" s="18">
        <v>0.48958333333333331</v>
      </c>
      <c r="C26" s="7" t="s">
        <v>24</v>
      </c>
      <c r="D26" s="7"/>
      <c r="E26" s="7">
        <f t="shared" si="4"/>
        <v>0</v>
      </c>
      <c r="F26" s="16" t="s">
        <v>39</v>
      </c>
      <c r="G26" s="7" t="s">
        <v>49</v>
      </c>
      <c r="H26" s="7"/>
      <c r="I26" s="7">
        <f t="shared" si="2"/>
        <v>0</v>
      </c>
      <c r="K26" s="38" t="s">
        <v>87</v>
      </c>
      <c r="L26" s="7"/>
      <c r="M26" s="7"/>
      <c r="N26" s="7">
        <f t="shared" si="7"/>
        <v>0</v>
      </c>
      <c r="O26" s="16" t="s">
        <v>39</v>
      </c>
      <c r="P26" s="7"/>
      <c r="Q26" s="7"/>
      <c r="R26" s="7">
        <f t="shared" si="6"/>
        <v>0</v>
      </c>
    </row>
    <row r="27" spans="2:18" ht="18.75" x14ac:dyDescent="0.3">
      <c r="B27" s="18">
        <v>0.50694444444444442</v>
      </c>
      <c r="C27" s="7" t="s">
        <v>7</v>
      </c>
      <c r="D27" s="7"/>
      <c r="E27" s="7">
        <f t="shared" si="4"/>
        <v>0</v>
      </c>
      <c r="F27" s="16" t="s">
        <v>39</v>
      </c>
      <c r="G27" s="7" t="s">
        <v>31</v>
      </c>
      <c r="H27" s="7"/>
      <c r="I27" s="7">
        <f t="shared" si="2"/>
        <v>0</v>
      </c>
      <c r="K27" s="38" t="s">
        <v>63</v>
      </c>
      <c r="L27" s="7"/>
      <c r="M27" s="7"/>
      <c r="N27" s="7">
        <f t="shared" si="7"/>
        <v>0</v>
      </c>
      <c r="O27" s="16" t="s">
        <v>39</v>
      </c>
      <c r="P27" s="7"/>
      <c r="Q27" s="7"/>
      <c r="R27" s="7">
        <f t="shared" si="6"/>
        <v>0</v>
      </c>
    </row>
    <row r="28" spans="2:18" ht="18.75" x14ac:dyDescent="0.3">
      <c r="B28" s="18">
        <v>0.52430555555555558</v>
      </c>
      <c r="C28" s="7" t="s">
        <v>32</v>
      </c>
      <c r="D28" s="7"/>
      <c r="E28" s="7">
        <f t="shared" si="4"/>
        <v>0</v>
      </c>
      <c r="F28" s="16" t="s">
        <v>39</v>
      </c>
      <c r="G28" s="7" t="s">
        <v>23</v>
      </c>
      <c r="H28" s="7"/>
      <c r="I28" s="7">
        <f t="shared" si="2"/>
        <v>0</v>
      </c>
    </row>
    <row r="29" spans="2:18" ht="18.75" x14ac:dyDescent="0.3">
      <c r="B29" s="18">
        <v>0.54166666666666663</v>
      </c>
      <c r="C29" s="7" t="s">
        <v>27</v>
      </c>
      <c r="D29" s="7"/>
      <c r="E29" s="7">
        <f t="shared" si="4"/>
        <v>0</v>
      </c>
      <c r="F29" s="16" t="s">
        <v>39</v>
      </c>
      <c r="G29" s="7" t="s">
        <v>15</v>
      </c>
      <c r="H29" s="7"/>
      <c r="I29" s="7">
        <f t="shared" si="2"/>
        <v>0</v>
      </c>
      <c r="K29" s="5" t="s">
        <v>75</v>
      </c>
      <c r="L29" s="12" t="s">
        <v>6</v>
      </c>
      <c r="M29" s="12" t="s">
        <v>38</v>
      </c>
      <c r="N29" s="12" t="s">
        <v>2</v>
      </c>
      <c r="O29" s="16" t="s">
        <v>39</v>
      </c>
      <c r="P29" s="12" t="s">
        <v>6</v>
      </c>
      <c r="Q29" s="12" t="s">
        <v>38</v>
      </c>
      <c r="R29" s="12" t="s">
        <v>2</v>
      </c>
    </row>
    <row r="30" spans="2:18" ht="18.75" x14ac:dyDescent="0.3">
      <c r="K30" s="38" t="s">
        <v>84</v>
      </c>
      <c r="L30" s="20" t="s">
        <v>53</v>
      </c>
      <c r="M30" s="7"/>
      <c r="N30" s="7">
        <f>IF(M30="",0,IF(M30=Q30,1,IF(M30&gt;Q30,3,0)))</f>
        <v>0</v>
      </c>
      <c r="O30" s="16" t="s">
        <v>39</v>
      </c>
      <c r="P30" s="20" t="s">
        <v>54</v>
      </c>
      <c r="Q30" s="7"/>
      <c r="R30" s="7">
        <f t="shared" ref="R30:R33" si="8">IF(Q30="",0,IF(Q30=M30,1,IF(Q30&gt;M30,3,0)))</f>
        <v>0</v>
      </c>
    </row>
    <row r="31" spans="2:18" ht="18.75" x14ac:dyDescent="0.3">
      <c r="B31" s="5" t="s">
        <v>74</v>
      </c>
      <c r="C31" s="12" t="s">
        <v>6</v>
      </c>
      <c r="D31" s="12" t="s">
        <v>38</v>
      </c>
      <c r="E31" s="12" t="s">
        <v>2</v>
      </c>
      <c r="F31" s="16" t="s">
        <v>39</v>
      </c>
      <c r="G31" s="12" t="s">
        <v>6</v>
      </c>
      <c r="H31" s="12" t="s">
        <v>38</v>
      </c>
      <c r="I31" s="37" t="s">
        <v>2</v>
      </c>
      <c r="K31" s="38" t="s">
        <v>85</v>
      </c>
      <c r="L31" s="7" t="s">
        <v>55</v>
      </c>
      <c r="M31" s="7"/>
      <c r="N31" s="7">
        <f>IF(M31="",0,IF(M31=Q31,1,IF(M31&gt;Q31,3,0)))</f>
        <v>0</v>
      </c>
      <c r="O31" s="16" t="s">
        <v>39</v>
      </c>
      <c r="P31" s="7" t="s">
        <v>56</v>
      </c>
      <c r="Q31" s="7"/>
      <c r="R31" s="7">
        <f t="shared" si="8"/>
        <v>0</v>
      </c>
    </row>
    <row r="32" spans="2:18" ht="18.75" x14ac:dyDescent="0.3">
      <c r="B32" s="38" t="s">
        <v>78</v>
      </c>
      <c r="C32" s="20" t="s">
        <v>16</v>
      </c>
      <c r="D32" s="7"/>
      <c r="E32" s="7">
        <f>IF(D32="",0,IF(D32=H32,1,IF(D32&gt;H32,3,0)))</f>
        <v>0</v>
      </c>
      <c r="F32" s="16" t="s">
        <v>39</v>
      </c>
      <c r="G32" s="20" t="s">
        <v>23</v>
      </c>
      <c r="H32" s="7"/>
      <c r="I32" s="7">
        <f t="shared" ref="I32:I45" si="9">IF(H32="",0,IF(H32=D32,1,IF(H32&gt;D32,3,0)))</f>
        <v>0</v>
      </c>
      <c r="K32" s="38" t="s">
        <v>86</v>
      </c>
      <c r="L32" s="7"/>
      <c r="M32" s="7"/>
      <c r="N32" s="7">
        <f t="shared" ref="N32:N33" si="10">IF(M32="",0,IF(M32=Q32,1,IF(M32&gt;Q32,3,0)))</f>
        <v>0</v>
      </c>
      <c r="O32" s="16" t="s">
        <v>39</v>
      </c>
      <c r="P32" s="7"/>
      <c r="Q32" s="7"/>
      <c r="R32" s="7">
        <f t="shared" si="8"/>
        <v>0</v>
      </c>
    </row>
    <row r="33" spans="2:18" ht="18.75" x14ac:dyDescent="0.3">
      <c r="B33" s="38" t="s">
        <v>79</v>
      </c>
      <c r="C33" s="7" t="s">
        <v>11</v>
      </c>
      <c r="D33" s="7"/>
      <c r="E33" s="7">
        <f>IF(D33="",0,IF(D33=H33,1,IF(D33&gt;H33,3,0)))</f>
        <v>0</v>
      </c>
      <c r="F33" s="16" t="s">
        <v>39</v>
      </c>
      <c r="G33" s="7" t="s">
        <v>15</v>
      </c>
      <c r="H33" s="7"/>
      <c r="I33" s="7">
        <f t="shared" si="9"/>
        <v>0</v>
      </c>
      <c r="K33" s="38" t="s">
        <v>87</v>
      </c>
      <c r="L33" s="7"/>
      <c r="M33" s="7"/>
      <c r="N33" s="7">
        <f t="shared" si="10"/>
        <v>0</v>
      </c>
      <c r="O33" s="16" t="s">
        <v>39</v>
      </c>
      <c r="P33" s="7"/>
      <c r="Q33" s="7"/>
      <c r="R33" s="7">
        <f t="shared" si="8"/>
        <v>0</v>
      </c>
    </row>
    <row r="34" spans="2:18" ht="18.75" x14ac:dyDescent="0.3">
      <c r="B34" s="38" t="s">
        <v>80</v>
      </c>
      <c r="C34" s="7" t="s">
        <v>12</v>
      </c>
      <c r="D34" s="7"/>
      <c r="E34" s="7">
        <f t="shared" ref="E34:E45" si="11">IF(D34="",0,IF(D34=H34,1,IF(D34&gt;H34,3,0)))</f>
        <v>0</v>
      </c>
      <c r="F34" s="16" t="s">
        <v>39</v>
      </c>
      <c r="G34" s="7" t="s">
        <v>24</v>
      </c>
      <c r="H34" s="7"/>
      <c r="I34" s="7">
        <f t="shared" si="9"/>
        <v>0</v>
      </c>
      <c r="K34" s="38" t="s">
        <v>63</v>
      </c>
      <c r="L34" s="189"/>
      <c r="M34" s="190"/>
      <c r="N34" s="190"/>
      <c r="O34" s="190"/>
      <c r="P34" s="190"/>
      <c r="Q34" s="190"/>
      <c r="R34" s="191"/>
    </row>
    <row r="35" spans="2:18" ht="18.75" x14ac:dyDescent="0.3">
      <c r="B35" s="38" t="s">
        <v>81</v>
      </c>
      <c r="C35" s="7" t="s">
        <v>8</v>
      </c>
      <c r="D35" s="7"/>
      <c r="E35" s="7">
        <f t="shared" si="11"/>
        <v>0</v>
      </c>
      <c r="F35" s="16" t="s">
        <v>39</v>
      </c>
      <c r="G35" s="7" t="s">
        <v>7</v>
      </c>
      <c r="H35" s="7"/>
      <c r="I35" s="7">
        <f t="shared" si="9"/>
        <v>0</v>
      </c>
    </row>
    <row r="36" spans="2:18" ht="18.75" x14ac:dyDescent="0.3">
      <c r="B36" s="38" t="s">
        <v>82</v>
      </c>
      <c r="C36" s="7" t="s">
        <v>49</v>
      </c>
      <c r="D36" s="7"/>
      <c r="E36" s="7">
        <f t="shared" si="11"/>
        <v>0</v>
      </c>
      <c r="F36" s="16" t="s">
        <v>39</v>
      </c>
      <c r="G36" s="7" t="s">
        <v>32</v>
      </c>
      <c r="H36" s="7"/>
      <c r="I36" s="7">
        <f t="shared" si="9"/>
        <v>0</v>
      </c>
    </row>
    <row r="37" spans="2:18" ht="18.75" x14ac:dyDescent="0.3">
      <c r="B37" s="38" t="s">
        <v>83</v>
      </c>
      <c r="C37" s="7" t="s">
        <v>31</v>
      </c>
      <c r="D37" s="7"/>
      <c r="E37" s="7">
        <f t="shared" si="11"/>
        <v>0</v>
      </c>
      <c r="F37" s="16" t="s">
        <v>39</v>
      </c>
      <c r="G37" s="20" t="s">
        <v>27</v>
      </c>
      <c r="H37" s="7"/>
      <c r="I37" s="7">
        <f t="shared" si="9"/>
        <v>0</v>
      </c>
    </row>
    <row r="38" spans="2:18" ht="18.75" x14ac:dyDescent="0.3">
      <c r="B38" s="18">
        <v>0.4201388888888889</v>
      </c>
      <c r="C38" s="7" t="s">
        <v>28</v>
      </c>
      <c r="D38" s="7"/>
      <c r="E38" s="7">
        <f t="shared" si="11"/>
        <v>0</v>
      </c>
      <c r="F38" s="16" t="s">
        <v>39</v>
      </c>
      <c r="G38" s="7" t="s">
        <v>23</v>
      </c>
      <c r="H38" s="7"/>
      <c r="I38" s="7">
        <f t="shared" si="9"/>
        <v>0</v>
      </c>
    </row>
    <row r="39" spans="2:18" ht="18.75" x14ac:dyDescent="0.3">
      <c r="B39" s="18">
        <v>0.4375</v>
      </c>
      <c r="C39" s="7" t="s">
        <v>20</v>
      </c>
      <c r="D39" s="7"/>
      <c r="E39" s="7">
        <f t="shared" si="11"/>
        <v>0</v>
      </c>
      <c r="F39" s="16" t="s">
        <v>39</v>
      </c>
      <c r="G39" s="7" t="s">
        <v>15</v>
      </c>
      <c r="H39" s="7"/>
      <c r="I39" s="7">
        <f t="shared" si="9"/>
        <v>0</v>
      </c>
    </row>
    <row r="40" spans="2:18" ht="19" x14ac:dyDescent="0.25">
      <c r="B40" s="18">
        <v>0.4548611111111111</v>
      </c>
      <c r="C40" s="7" t="s">
        <v>16</v>
      </c>
      <c r="D40" s="7"/>
      <c r="E40" s="7">
        <f t="shared" si="11"/>
        <v>0</v>
      </c>
      <c r="F40" s="16" t="s">
        <v>39</v>
      </c>
      <c r="G40" s="7" t="s">
        <v>24</v>
      </c>
      <c r="H40" s="7"/>
      <c r="I40" s="7">
        <f t="shared" si="9"/>
        <v>0</v>
      </c>
    </row>
    <row r="41" spans="2:18" ht="19" x14ac:dyDescent="0.25">
      <c r="B41" s="18">
        <v>0.47222222222222227</v>
      </c>
      <c r="C41" s="7" t="s">
        <v>11</v>
      </c>
      <c r="D41" s="7"/>
      <c r="E41" s="7">
        <f t="shared" si="11"/>
        <v>0</v>
      </c>
      <c r="F41" s="16" t="s">
        <v>39</v>
      </c>
      <c r="G41" s="7" t="s">
        <v>7</v>
      </c>
      <c r="H41" s="7"/>
      <c r="I41" s="7">
        <f t="shared" si="9"/>
        <v>0</v>
      </c>
    </row>
    <row r="42" spans="2:18" ht="19" x14ac:dyDescent="0.25">
      <c r="B42" s="18">
        <v>0.48958333333333331</v>
      </c>
      <c r="C42" s="7" t="s">
        <v>12</v>
      </c>
      <c r="D42" s="7"/>
      <c r="E42" s="7">
        <f t="shared" si="11"/>
        <v>0</v>
      </c>
      <c r="F42" s="16" t="s">
        <v>39</v>
      </c>
      <c r="G42" s="7" t="s">
        <v>32</v>
      </c>
      <c r="H42" s="7"/>
      <c r="I42" s="7">
        <f t="shared" si="9"/>
        <v>0</v>
      </c>
    </row>
    <row r="43" spans="2:18" ht="19" x14ac:dyDescent="0.25">
      <c r="B43" s="18">
        <v>0.50694444444444442</v>
      </c>
      <c r="C43" s="7" t="s">
        <v>8</v>
      </c>
      <c r="D43" s="7"/>
      <c r="E43" s="7">
        <f t="shared" si="11"/>
        <v>0</v>
      </c>
      <c r="F43" s="16" t="s">
        <v>39</v>
      </c>
      <c r="G43" s="7" t="s">
        <v>27</v>
      </c>
      <c r="H43" s="7"/>
      <c r="I43" s="7">
        <f t="shared" si="9"/>
        <v>0</v>
      </c>
    </row>
    <row r="44" spans="2:18" ht="19" x14ac:dyDescent="0.25">
      <c r="B44" s="18">
        <v>0.52430555555555558</v>
      </c>
      <c r="C44" s="7" t="s">
        <v>49</v>
      </c>
      <c r="D44" s="7"/>
      <c r="E44" s="7">
        <f t="shared" si="11"/>
        <v>0</v>
      </c>
      <c r="F44" s="16" t="s">
        <v>39</v>
      </c>
      <c r="G44" s="7" t="s">
        <v>28</v>
      </c>
      <c r="H44" s="7"/>
      <c r="I44" s="7">
        <f t="shared" si="9"/>
        <v>0</v>
      </c>
    </row>
    <row r="45" spans="2:18" ht="19" x14ac:dyDescent="0.25">
      <c r="B45" s="18">
        <v>0.54166666666666663</v>
      </c>
      <c r="C45" s="7" t="s">
        <v>31</v>
      </c>
      <c r="D45" s="7"/>
      <c r="E45" s="7">
        <f t="shared" si="11"/>
        <v>0</v>
      </c>
      <c r="F45" s="16" t="s">
        <v>39</v>
      </c>
      <c r="G45" s="7" t="s">
        <v>20</v>
      </c>
      <c r="H45" s="7"/>
      <c r="I45" s="7">
        <f t="shared" si="9"/>
        <v>0</v>
      </c>
    </row>
    <row r="47" spans="2:18" ht="19" x14ac:dyDescent="0.25">
      <c r="B47" s="5" t="s">
        <v>75</v>
      </c>
      <c r="C47" s="12" t="s">
        <v>6</v>
      </c>
      <c r="D47" s="12" t="s">
        <v>38</v>
      </c>
      <c r="E47" s="12" t="s">
        <v>2</v>
      </c>
      <c r="F47" s="16" t="s">
        <v>39</v>
      </c>
      <c r="G47" s="12" t="s">
        <v>6</v>
      </c>
      <c r="H47" s="12" t="s">
        <v>38</v>
      </c>
      <c r="I47" s="37" t="s">
        <v>2</v>
      </c>
    </row>
    <row r="48" spans="2:18" ht="19" x14ac:dyDescent="0.25">
      <c r="B48" s="38" t="s">
        <v>78</v>
      </c>
      <c r="C48" s="20" t="s">
        <v>49</v>
      </c>
      <c r="D48" s="7"/>
      <c r="E48" s="7">
        <f>IF(D48="",0,IF(D48=H48,1,IF(D48&gt;H48,3,0)))</f>
        <v>0</v>
      </c>
      <c r="F48" s="16" t="s">
        <v>39</v>
      </c>
      <c r="G48" s="20" t="s">
        <v>12</v>
      </c>
      <c r="H48" s="7"/>
      <c r="I48" s="7">
        <f t="shared" ref="I48:I61" si="12">IF(H48="",0,IF(H48=D48,1,IF(H48&gt;D48,3,0)))</f>
        <v>0</v>
      </c>
    </row>
    <row r="49" spans="2:9" ht="19" x14ac:dyDescent="0.25">
      <c r="B49" s="38" t="s">
        <v>79</v>
      </c>
      <c r="C49" s="7" t="s">
        <v>31</v>
      </c>
      <c r="D49" s="7"/>
      <c r="E49" s="7">
        <f>IF(D49="",0,IF(D49=H49,1,IF(D49&gt;H49,3,0)))</f>
        <v>0</v>
      </c>
      <c r="F49" s="16" t="s">
        <v>39</v>
      </c>
      <c r="G49" s="7" t="s">
        <v>8</v>
      </c>
      <c r="H49" s="7"/>
      <c r="I49" s="7">
        <f t="shared" si="12"/>
        <v>0</v>
      </c>
    </row>
    <row r="50" spans="2:9" ht="19" x14ac:dyDescent="0.25">
      <c r="B50" s="38" t="s">
        <v>80</v>
      </c>
      <c r="C50" s="7" t="s">
        <v>23</v>
      </c>
      <c r="D50" s="7"/>
      <c r="E50" s="7">
        <f t="shared" ref="E50:E61" si="13">IF(D50="",0,IF(D50=H50,1,IF(D50&gt;H50,3,0)))</f>
        <v>0</v>
      </c>
      <c r="F50" s="16" t="s">
        <v>39</v>
      </c>
      <c r="G50" s="7" t="s">
        <v>49</v>
      </c>
      <c r="H50" s="7"/>
      <c r="I50" s="7">
        <f t="shared" si="12"/>
        <v>0</v>
      </c>
    </row>
    <row r="51" spans="2:9" ht="19" x14ac:dyDescent="0.25">
      <c r="B51" s="38" t="s">
        <v>81</v>
      </c>
      <c r="C51" s="7" t="s">
        <v>15</v>
      </c>
      <c r="D51" s="7"/>
      <c r="E51" s="7">
        <f t="shared" si="13"/>
        <v>0</v>
      </c>
      <c r="F51" s="16" t="s">
        <v>39</v>
      </c>
      <c r="G51" s="7" t="s">
        <v>31</v>
      </c>
      <c r="H51" s="7"/>
      <c r="I51" s="7">
        <f t="shared" si="12"/>
        <v>0</v>
      </c>
    </row>
    <row r="52" spans="2:9" ht="19" x14ac:dyDescent="0.25">
      <c r="B52" s="38" t="s">
        <v>82</v>
      </c>
      <c r="C52" s="7" t="s">
        <v>24</v>
      </c>
      <c r="D52" s="7"/>
      <c r="E52" s="7">
        <f t="shared" si="13"/>
        <v>0</v>
      </c>
      <c r="F52" s="16" t="s">
        <v>39</v>
      </c>
      <c r="G52" s="7" t="s">
        <v>23</v>
      </c>
      <c r="H52" s="7"/>
      <c r="I52" s="7">
        <f t="shared" si="12"/>
        <v>0</v>
      </c>
    </row>
    <row r="53" spans="2:9" ht="19" x14ac:dyDescent="0.25">
      <c r="B53" s="38" t="s">
        <v>83</v>
      </c>
      <c r="C53" s="7" t="s">
        <v>7</v>
      </c>
      <c r="D53" s="7"/>
      <c r="E53" s="7">
        <f t="shared" si="13"/>
        <v>0</v>
      </c>
      <c r="F53" s="16" t="s">
        <v>39</v>
      </c>
      <c r="G53" s="20" t="s">
        <v>15</v>
      </c>
      <c r="H53" s="7"/>
      <c r="I53" s="7">
        <f t="shared" si="12"/>
        <v>0</v>
      </c>
    </row>
    <row r="54" spans="2:9" ht="19" x14ac:dyDescent="0.25">
      <c r="B54" s="18">
        <v>0.4201388888888889</v>
      </c>
      <c r="C54" s="7" t="s">
        <v>24</v>
      </c>
      <c r="D54" s="7"/>
      <c r="E54" s="7">
        <f t="shared" si="13"/>
        <v>0</v>
      </c>
      <c r="F54" s="16" t="s">
        <v>39</v>
      </c>
      <c r="G54" s="7" t="s">
        <v>32</v>
      </c>
      <c r="H54" s="7"/>
      <c r="I54" s="7">
        <f t="shared" si="12"/>
        <v>0</v>
      </c>
    </row>
    <row r="55" spans="2:9" ht="19" x14ac:dyDescent="0.25">
      <c r="B55" s="18">
        <v>0.4375</v>
      </c>
      <c r="C55" s="7" t="s">
        <v>7</v>
      </c>
      <c r="D55" s="7"/>
      <c r="E55" s="7">
        <f t="shared" si="13"/>
        <v>0</v>
      </c>
      <c r="F55" s="16" t="s">
        <v>39</v>
      </c>
      <c r="G55" s="7" t="s">
        <v>27</v>
      </c>
      <c r="H55" s="7"/>
      <c r="I55" s="7">
        <f t="shared" si="12"/>
        <v>0</v>
      </c>
    </row>
    <row r="56" spans="2:9" ht="19" x14ac:dyDescent="0.25">
      <c r="B56" s="18">
        <v>0.4548611111111111</v>
      </c>
      <c r="C56" s="7" t="s">
        <v>32</v>
      </c>
      <c r="D56" s="7"/>
      <c r="E56" s="7">
        <f t="shared" si="13"/>
        <v>0</v>
      </c>
      <c r="F56" s="16" t="s">
        <v>39</v>
      </c>
      <c r="G56" s="7" t="s">
        <v>28</v>
      </c>
      <c r="H56" s="7"/>
      <c r="I56" s="7">
        <f t="shared" si="12"/>
        <v>0</v>
      </c>
    </row>
    <row r="57" spans="2:9" ht="19" x14ac:dyDescent="0.25">
      <c r="B57" s="18">
        <v>0.47222222222222227</v>
      </c>
      <c r="C57" s="7" t="s">
        <v>27</v>
      </c>
      <c r="D57" s="7"/>
      <c r="E57" s="7">
        <f t="shared" si="13"/>
        <v>0</v>
      </c>
      <c r="F57" s="16" t="s">
        <v>39</v>
      </c>
      <c r="G57" s="7" t="s">
        <v>20</v>
      </c>
      <c r="H57" s="7"/>
      <c r="I57" s="7">
        <f t="shared" si="12"/>
        <v>0</v>
      </c>
    </row>
    <row r="58" spans="2:9" ht="19" x14ac:dyDescent="0.25">
      <c r="B58" s="18">
        <v>0.48958333333333331</v>
      </c>
      <c r="C58" s="7" t="s">
        <v>28</v>
      </c>
      <c r="D58" s="7"/>
      <c r="E58" s="7">
        <f t="shared" si="13"/>
        <v>0</v>
      </c>
      <c r="F58" s="16" t="s">
        <v>39</v>
      </c>
      <c r="G58" s="7" t="s">
        <v>16</v>
      </c>
      <c r="H58" s="7"/>
      <c r="I58" s="7">
        <f t="shared" si="12"/>
        <v>0</v>
      </c>
    </row>
    <row r="59" spans="2:9" ht="19" x14ac:dyDescent="0.25">
      <c r="B59" s="18">
        <v>0.50694444444444442</v>
      </c>
      <c r="C59" s="7" t="s">
        <v>20</v>
      </c>
      <c r="D59" s="7"/>
      <c r="E59" s="7">
        <f t="shared" si="13"/>
        <v>0</v>
      </c>
      <c r="F59" s="16" t="s">
        <v>39</v>
      </c>
      <c r="G59" s="7" t="s">
        <v>11</v>
      </c>
      <c r="H59" s="7"/>
      <c r="I59" s="7">
        <f t="shared" si="12"/>
        <v>0</v>
      </c>
    </row>
    <row r="60" spans="2:9" ht="19" x14ac:dyDescent="0.25">
      <c r="B60" s="18">
        <v>0.52430555555555558</v>
      </c>
      <c r="C60" s="7" t="s">
        <v>16</v>
      </c>
      <c r="D60" s="7"/>
      <c r="E60" s="7">
        <f t="shared" si="13"/>
        <v>0</v>
      </c>
      <c r="F60" s="16" t="s">
        <v>39</v>
      </c>
      <c r="G60" s="7" t="s">
        <v>12</v>
      </c>
      <c r="H60" s="7"/>
      <c r="I60" s="7">
        <f t="shared" si="12"/>
        <v>0</v>
      </c>
    </row>
    <row r="61" spans="2:9" ht="19" x14ac:dyDescent="0.25">
      <c r="B61" s="18">
        <v>0.54166666666666663</v>
      </c>
      <c r="C61" s="7" t="s">
        <v>11</v>
      </c>
      <c r="D61" s="7"/>
      <c r="E61" s="7">
        <f t="shared" si="13"/>
        <v>0</v>
      </c>
      <c r="F61" s="16" t="s">
        <v>39</v>
      </c>
      <c r="G61" s="7" t="s">
        <v>8</v>
      </c>
      <c r="H61" s="7"/>
      <c r="I61" s="7">
        <f t="shared" si="12"/>
        <v>0</v>
      </c>
    </row>
  </sheetData>
  <mergeCells count="5">
    <mergeCell ref="A1:X3"/>
    <mergeCell ref="B14:I14"/>
    <mergeCell ref="K14:R14"/>
    <mergeCell ref="L20:R20"/>
    <mergeCell ref="L34:R34"/>
  </mergeCells>
  <conditionalFormatting sqref="C62:I62">
    <cfRule type="containsText" dxfId="1" priority="1" operator="containsText" text="DBGS">
      <formula>NOT(ISERROR(SEARCH("DBGS",C62)))</formula>
    </cfRule>
  </conditionalFormatting>
  <pageMargins left="0.25" right="0.25" top="0.75" bottom="0.75" header="0.3" footer="0.3"/>
  <pageSetup paperSize="9" scale="43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1"/>
  <sheetViews>
    <sheetView zoomScale="96" zoomScaleNormal="96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I11" sqref="I11"/>
    </sheetView>
  </sheetViews>
  <sheetFormatPr baseColWidth="10" defaultColWidth="11" defaultRowHeight="16" x14ac:dyDescent="0.2"/>
  <cols>
    <col min="1" max="1" width="1.6640625" customWidth="1"/>
  </cols>
  <sheetData>
    <row r="1" spans="1:24" ht="15" customHeight="1" x14ac:dyDescent="0.2">
      <c r="A1" s="187" t="s">
        <v>88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ht="15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5" spans="1:24" s="3" customFormat="1" ht="18.75" x14ac:dyDescent="0.3">
      <c r="B5" s="2" t="s">
        <v>1</v>
      </c>
      <c r="C5" s="2" t="s">
        <v>2</v>
      </c>
      <c r="D5" s="2" t="s">
        <v>57</v>
      </c>
      <c r="E5" s="2" t="s">
        <v>58</v>
      </c>
      <c r="F5" s="2" t="s">
        <v>59</v>
      </c>
      <c r="H5" s="2" t="s">
        <v>4</v>
      </c>
      <c r="I5" s="2" t="s">
        <v>2</v>
      </c>
      <c r="J5" s="2" t="s">
        <v>57</v>
      </c>
      <c r="K5" s="2" t="s">
        <v>58</v>
      </c>
      <c r="L5" s="2" t="s">
        <v>59</v>
      </c>
      <c r="N5" s="5" t="s">
        <v>5</v>
      </c>
      <c r="O5" s="5" t="s">
        <v>6</v>
      </c>
      <c r="P5" s="6" t="s">
        <v>2</v>
      </c>
      <c r="Q5" s="5" t="s">
        <v>5</v>
      </c>
      <c r="R5" s="5" t="s">
        <v>6</v>
      </c>
      <c r="S5" s="5" t="s">
        <v>2</v>
      </c>
    </row>
    <row r="6" spans="1:24" s="8" customFormat="1" ht="18.75" x14ac:dyDescent="0.3">
      <c r="B6" s="7" t="s">
        <v>11</v>
      </c>
      <c r="C6" s="7">
        <f>I20+I24+E34+E42+I48+I60</f>
        <v>0</v>
      </c>
      <c r="D6" s="7">
        <f>E6-F6</f>
        <v>0</v>
      </c>
      <c r="E6" s="7">
        <f>H20+H24+D34+D42+H48+H60</f>
        <v>0</v>
      </c>
      <c r="F6" s="7">
        <f>D20+D24+H34+H42+D48+D60</f>
        <v>0</v>
      </c>
      <c r="H6" s="7" t="s">
        <v>8</v>
      </c>
      <c r="I6" s="7">
        <f>I21+I25+E43+E35+I49+I61</f>
        <v>0</v>
      </c>
      <c r="J6" s="7">
        <f>K6-L6</f>
        <v>0</v>
      </c>
      <c r="K6" s="7">
        <f>H21+H25+D35+D43+H49+H61</f>
        <v>0</v>
      </c>
      <c r="L6" s="7">
        <f>D21+D25+H35+H43+D49+D61</f>
        <v>0</v>
      </c>
      <c r="N6" s="10" t="s">
        <v>9</v>
      </c>
      <c r="O6" s="11"/>
      <c r="P6" s="12">
        <v>14</v>
      </c>
      <c r="Q6" s="10" t="s">
        <v>14</v>
      </c>
      <c r="R6" s="11"/>
      <c r="S6" s="12">
        <v>7</v>
      </c>
    </row>
    <row r="7" spans="1:24" s="8" customFormat="1" ht="18.75" x14ac:dyDescent="0.3">
      <c r="B7" s="7" t="s">
        <v>15</v>
      </c>
      <c r="C7" s="7">
        <f>I18+I22+E32+E40+I58+E60</f>
        <v>0</v>
      </c>
      <c r="D7" s="7">
        <f t="shared" ref="D7:D8" si="0">E7-F7</f>
        <v>0</v>
      </c>
      <c r="E7" s="7">
        <f>H18+H22+D32+D40+H58+D60</f>
        <v>0</v>
      </c>
      <c r="F7" s="7">
        <f>D18+D22+H32+H40+D58+H60</f>
        <v>0</v>
      </c>
      <c r="H7" s="7" t="s">
        <v>7</v>
      </c>
      <c r="I7" s="7">
        <f>I19+I23+E33+E41+I59+E61</f>
        <v>0</v>
      </c>
      <c r="J7" s="7">
        <f t="shared" ref="J7:J12" si="1">K7-L7</f>
        <v>0</v>
      </c>
      <c r="K7" s="7">
        <f>H19+H23+D33+D41+H59+D61</f>
        <v>0</v>
      </c>
      <c r="L7" s="7">
        <f>D19+D23+H33+H41+D59+H61</f>
        <v>0</v>
      </c>
      <c r="N7" s="10" t="s">
        <v>13</v>
      </c>
      <c r="O7" s="11"/>
      <c r="P7" s="12">
        <v>13</v>
      </c>
      <c r="Q7" s="10" t="s">
        <v>18</v>
      </c>
      <c r="R7" s="11"/>
      <c r="S7" s="12">
        <v>6</v>
      </c>
    </row>
    <row r="8" spans="1:24" s="8" customFormat="1" ht="18.75" x14ac:dyDescent="0.3">
      <c r="B8" s="7" t="s">
        <v>24</v>
      </c>
      <c r="C8" s="7">
        <f>E16+E26+I34+I40+E52+E54</f>
        <v>0</v>
      </c>
      <c r="D8" s="7">
        <f t="shared" si="0"/>
        <v>0</v>
      </c>
      <c r="E8" s="7">
        <f>D16+D26+H34+H40+D52+D54</f>
        <v>0</v>
      </c>
      <c r="F8" s="7">
        <f>H16+H26+D34+D40+H52+H54</f>
        <v>0</v>
      </c>
      <c r="H8" s="7" t="s">
        <v>16</v>
      </c>
      <c r="I8" s="7">
        <f>E17+E27+I35+I41+E53+E55</f>
        <v>0</v>
      </c>
      <c r="J8" s="7">
        <f t="shared" si="1"/>
        <v>0</v>
      </c>
      <c r="K8" s="7">
        <f>D17+D27+H35+H41+D53+D55</f>
        <v>0</v>
      </c>
      <c r="L8" s="7">
        <f>H17+H27+D35+D41+H53+H55</f>
        <v>0</v>
      </c>
      <c r="N8" s="10" t="s">
        <v>17</v>
      </c>
      <c r="O8" s="11"/>
      <c r="P8" s="12">
        <v>12</v>
      </c>
      <c r="Q8" s="10" t="s">
        <v>22</v>
      </c>
      <c r="R8" s="11"/>
      <c r="S8" s="12">
        <v>5</v>
      </c>
    </row>
    <row r="9" spans="1:24" s="8" customFormat="1" ht="18.75" x14ac:dyDescent="0.3">
      <c r="B9" s="7" t="s">
        <v>20</v>
      </c>
      <c r="C9" s="7">
        <f>E24+I28+E50+I52+I38+I32</f>
        <v>0</v>
      </c>
      <c r="D9" s="7">
        <f>E10-F10</f>
        <v>0</v>
      </c>
      <c r="E9" s="7">
        <f>D24+H28+D50+H52+H38+H32</f>
        <v>0</v>
      </c>
      <c r="F9" s="7">
        <f>H24+D28+D32+D38+H50+D52</f>
        <v>0</v>
      </c>
      <c r="H9" s="7" t="s">
        <v>23</v>
      </c>
      <c r="I9" s="7">
        <f>E25+I29+I33+I39+E51+I53</f>
        <v>0</v>
      </c>
      <c r="J9" s="7">
        <f t="shared" si="1"/>
        <v>0</v>
      </c>
      <c r="K9" s="7">
        <f>D25+H29+H33+H39+H53+D51</f>
        <v>0</v>
      </c>
      <c r="L9" s="7">
        <f>H25+D29+D33+D39+H51+D53</f>
        <v>0</v>
      </c>
      <c r="N9" s="10" t="s">
        <v>21</v>
      </c>
      <c r="O9" s="11"/>
      <c r="P9" s="12">
        <v>11</v>
      </c>
      <c r="Q9" s="10" t="s">
        <v>26</v>
      </c>
      <c r="R9" s="11"/>
      <c r="S9" s="12">
        <v>4</v>
      </c>
    </row>
    <row r="10" spans="1:24" s="8" customFormat="1" ht="18.75" x14ac:dyDescent="0.3">
      <c r="B10" s="7" t="s">
        <v>12</v>
      </c>
      <c r="C10" s="7">
        <f>I16+E20+E38+I44+I56+E58</f>
        <v>0</v>
      </c>
      <c r="D10" s="7">
        <f>E11-F11</f>
        <v>0</v>
      </c>
      <c r="E10" s="7">
        <f>H16+D20+D38+H44+H56+D58</f>
        <v>0</v>
      </c>
      <c r="F10" s="7">
        <f>D16+H20+H38+D44+D56+H58</f>
        <v>0</v>
      </c>
      <c r="H10" s="7" t="s">
        <v>28</v>
      </c>
      <c r="I10" s="7">
        <f>I17+I45+I57+E59+E39+E21</f>
        <v>0</v>
      </c>
      <c r="J10" s="7">
        <f t="shared" si="1"/>
        <v>0</v>
      </c>
      <c r="K10" s="7">
        <f>H17+D21+D39+D59+H57+H45</f>
        <v>0</v>
      </c>
      <c r="L10" s="7">
        <f>D17+H21+H39+D45+D57+H59</f>
        <v>0</v>
      </c>
      <c r="N10" s="10" t="s">
        <v>25</v>
      </c>
      <c r="O10" s="11"/>
      <c r="P10" s="12">
        <v>10</v>
      </c>
      <c r="Q10" s="10" t="s">
        <v>30</v>
      </c>
      <c r="R10" s="11"/>
      <c r="S10" s="12">
        <v>3</v>
      </c>
    </row>
    <row r="11" spans="1:24" ht="18.75" x14ac:dyDescent="0.3">
      <c r="B11" s="36" t="s">
        <v>49</v>
      </c>
      <c r="C11" s="7">
        <f>E18+E28+E56+I54+I42+I36</f>
        <v>0</v>
      </c>
      <c r="D11" s="7">
        <f>E12-F12</f>
        <v>0</v>
      </c>
      <c r="E11" s="7">
        <f>D18+D28+D56+H54+H42+H36</f>
        <v>0</v>
      </c>
      <c r="F11" s="7">
        <f>H18+H28+H56+D54+D42+D36</f>
        <v>0</v>
      </c>
      <c r="H11" s="36" t="s">
        <v>31</v>
      </c>
      <c r="I11" s="7">
        <f>E19+E29+I37+I43+I55+E57</f>
        <v>0</v>
      </c>
      <c r="J11" s="7">
        <f t="shared" si="1"/>
        <v>0</v>
      </c>
      <c r="K11" s="7">
        <f>D19+D29+H37+H43+H55+D57</f>
        <v>0</v>
      </c>
      <c r="L11" s="7">
        <f>H19+H29+D37+D43+D55+H57</f>
        <v>0</v>
      </c>
      <c r="N11" s="10" t="s">
        <v>29</v>
      </c>
      <c r="O11" s="11"/>
      <c r="P11" s="12">
        <v>9</v>
      </c>
      <c r="Q11" s="10" t="s">
        <v>34</v>
      </c>
      <c r="R11" s="11"/>
      <c r="S11" s="12">
        <v>2</v>
      </c>
    </row>
    <row r="12" spans="1:24" ht="18.75" x14ac:dyDescent="0.3">
      <c r="B12" s="36" t="s">
        <v>32</v>
      </c>
      <c r="C12" s="7">
        <f>E22+I26+E44+E48+E36+I50</f>
        <v>0</v>
      </c>
      <c r="D12" s="7">
        <f>E9-F9</f>
        <v>0</v>
      </c>
      <c r="E12" s="7">
        <f>D22+D36+D44+D48+H50++H26</f>
        <v>0</v>
      </c>
      <c r="F12" s="7">
        <f>H22+D26+H36+H44+H48+D50</f>
        <v>0</v>
      </c>
      <c r="H12" s="36" t="s">
        <v>27</v>
      </c>
      <c r="I12" s="7">
        <f>E23+E37+E45+E49+I51+I27</f>
        <v>0</v>
      </c>
      <c r="J12" s="7">
        <f t="shared" si="1"/>
        <v>0</v>
      </c>
      <c r="K12" s="7">
        <f>D23+D37+D45+D49+H51+H27</f>
        <v>0</v>
      </c>
      <c r="L12" s="7">
        <f>H23+H37+D27+H45+H49+D51</f>
        <v>0</v>
      </c>
      <c r="M12" s="8"/>
      <c r="N12" s="10" t="s">
        <v>33</v>
      </c>
      <c r="O12" s="11"/>
      <c r="P12" s="12">
        <v>8</v>
      </c>
      <c r="Q12" s="10" t="s">
        <v>60</v>
      </c>
      <c r="R12" s="11"/>
      <c r="S12" s="12">
        <v>1</v>
      </c>
    </row>
    <row r="13" spans="1:24" ht="18.75" x14ac:dyDescent="0.3">
      <c r="B13" s="35"/>
      <c r="C13" s="9"/>
      <c r="D13" s="9"/>
      <c r="E13" s="9"/>
      <c r="F13" s="9"/>
      <c r="H13" s="35"/>
      <c r="I13" s="9"/>
      <c r="J13" s="9"/>
      <c r="K13" s="9"/>
      <c r="L13" s="9"/>
      <c r="M13" s="8"/>
      <c r="N13" s="13"/>
      <c r="O13" s="14"/>
      <c r="P13" s="15"/>
      <c r="Q13" s="13"/>
      <c r="R13" s="14"/>
      <c r="S13" s="15"/>
    </row>
    <row r="14" spans="1:24" ht="21" x14ac:dyDescent="0.35">
      <c r="B14" s="188" t="s">
        <v>35</v>
      </c>
      <c r="C14" s="188"/>
      <c r="D14" s="188"/>
      <c r="E14" s="188"/>
      <c r="F14" s="188"/>
      <c r="G14" s="188"/>
      <c r="H14" s="188"/>
      <c r="I14" s="188"/>
      <c r="K14" s="188" t="s">
        <v>36</v>
      </c>
      <c r="L14" s="188"/>
      <c r="M14" s="188"/>
      <c r="N14" s="188"/>
      <c r="O14" s="188"/>
      <c r="P14" s="188"/>
      <c r="Q14" s="188"/>
      <c r="R14" s="188"/>
    </row>
    <row r="15" spans="1:24" ht="18.75" x14ac:dyDescent="0.3">
      <c r="B15" s="5" t="s">
        <v>61</v>
      </c>
      <c r="C15" s="12" t="s">
        <v>6</v>
      </c>
      <c r="D15" s="12" t="s">
        <v>38</v>
      </c>
      <c r="E15" s="12" t="s">
        <v>2</v>
      </c>
      <c r="F15" s="16" t="s">
        <v>39</v>
      </c>
      <c r="G15" s="12" t="s">
        <v>6</v>
      </c>
      <c r="H15" s="12" t="s">
        <v>38</v>
      </c>
      <c r="I15" s="37" t="s">
        <v>2</v>
      </c>
      <c r="K15" s="5" t="s">
        <v>61</v>
      </c>
      <c r="L15" s="12" t="s">
        <v>6</v>
      </c>
      <c r="M15" s="12" t="s">
        <v>38</v>
      </c>
      <c r="N15" s="12" t="s">
        <v>2</v>
      </c>
      <c r="O15" s="16" t="s">
        <v>39</v>
      </c>
      <c r="P15" s="12" t="s">
        <v>6</v>
      </c>
      <c r="Q15" s="12" t="s">
        <v>38</v>
      </c>
      <c r="R15" s="12" t="s">
        <v>2</v>
      </c>
    </row>
    <row r="16" spans="1:24" ht="18.75" x14ac:dyDescent="0.3">
      <c r="B16" s="38" t="s">
        <v>78</v>
      </c>
      <c r="C16" s="20" t="s">
        <v>24</v>
      </c>
      <c r="D16" s="7"/>
      <c r="E16" s="7">
        <f>IF(D16="",0,IF(D16=H16,1,IF(D16&gt;H16,3,0)))</f>
        <v>0</v>
      </c>
      <c r="F16" s="16" t="s">
        <v>39</v>
      </c>
      <c r="G16" s="20" t="s">
        <v>12</v>
      </c>
      <c r="H16" s="7"/>
      <c r="I16" s="7">
        <f t="shared" ref="I16:I29" si="2">IF(H16="",0,IF(H16=D16,1,IF(H16&gt;D16,3,0)))</f>
        <v>0</v>
      </c>
      <c r="K16" s="38" t="s">
        <v>84</v>
      </c>
      <c r="L16" s="20" t="s">
        <v>40</v>
      </c>
      <c r="M16" s="7"/>
      <c r="N16" s="7">
        <f>IF(M16="",0,IF(M16=Q16,1,IF(M16&gt;Q16,3,0)))</f>
        <v>0</v>
      </c>
      <c r="O16" s="16" t="s">
        <v>39</v>
      </c>
      <c r="P16" s="20" t="s">
        <v>41</v>
      </c>
      <c r="Q16" s="7"/>
      <c r="R16" s="7">
        <f t="shared" ref="R16:R19" si="3">IF(Q16="",0,IF(Q16=M16,1,IF(Q16&gt;M16,3,0)))</f>
        <v>0</v>
      </c>
    </row>
    <row r="17" spans="2:18" ht="18.75" x14ac:dyDescent="0.3">
      <c r="B17" s="38" t="s">
        <v>79</v>
      </c>
      <c r="C17" s="7" t="s">
        <v>16</v>
      </c>
      <c r="D17" s="7"/>
      <c r="E17" s="7">
        <f>IF(D17="",0,IF(D17=H17,1,IF(D17&gt;H17,3,0)))</f>
        <v>0</v>
      </c>
      <c r="F17" s="16" t="s">
        <v>39</v>
      </c>
      <c r="G17" s="7" t="s">
        <v>28</v>
      </c>
      <c r="H17" s="7"/>
      <c r="I17" s="7">
        <f t="shared" si="2"/>
        <v>0</v>
      </c>
      <c r="K17" s="38" t="s">
        <v>85</v>
      </c>
      <c r="L17" s="7" t="s">
        <v>42</v>
      </c>
      <c r="M17" s="7"/>
      <c r="N17" s="7">
        <f>IF(M17="",0,IF(M17=Q17,1,IF(M17&gt;Q17,3,0)))</f>
        <v>0</v>
      </c>
      <c r="O17" s="16" t="s">
        <v>39</v>
      </c>
      <c r="P17" s="7" t="s">
        <v>43</v>
      </c>
      <c r="Q17" s="7"/>
      <c r="R17" s="7">
        <f t="shared" si="3"/>
        <v>0</v>
      </c>
    </row>
    <row r="18" spans="2:18" ht="18.75" x14ac:dyDescent="0.3">
      <c r="B18" s="38" t="s">
        <v>80</v>
      </c>
      <c r="C18" s="7" t="s">
        <v>49</v>
      </c>
      <c r="D18" s="7"/>
      <c r="E18" s="7">
        <f t="shared" ref="E18:E29" si="4">IF(D18="",0,IF(D18=H18,1,IF(D18&gt;H18,3,0)))</f>
        <v>0</v>
      </c>
      <c r="F18" s="16" t="s">
        <v>39</v>
      </c>
      <c r="G18" s="7" t="s">
        <v>15</v>
      </c>
      <c r="H18" s="7"/>
      <c r="I18" s="7">
        <f t="shared" si="2"/>
        <v>0</v>
      </c>
      <c r="K18" s="38" t="s">
        <v>86</v>
      </c>
      <c r="L18" s="7" t="s">
        <v>44</v>
      </c>
      <c r="M18" s="7"/>
      <c r="N18" s="7">
        <f t="shared" ref="N18:N19" si="5">IF(M18="",0,IF(M18=Q18,1,IF(M18&gt;Q18,3,0)))</f>
        <v>0</v>
      </c>
      <c r="O18" s="16" t="s">
        <v>39</v>
      </c>
      <c r="P18" s="7" t="s">
        <v>68</v>
      </c>
      <c r="Q18" s="7"/>
      <c r="R18" s="7">
        <f t="shared" si="3"/>
        <v>0</v>
      </c>
    </row>
    <row r="19" spans="2:18" ht="18.75" x14ac:dyDescent="0.3">
      <c r="B19" s="38" t="s">
        <v>81</v>
      </c>
      <c r="C19" s="7" t="s">
        <v>31</v>
      </c>
      <c r="D19" s="7"/>
      <c r="E19" s="7">
        <f t="shared" si="4"/>
        <v>0</v>
      </c>
      <c r="F19" s="16" t="s">
        <v>39</v>
      </c>
      <c r="G19" s="7" t="s">
        <v>7</v>
      </c>
      <c r="H19" s="7"/>
      <c r="I19" s="7">
        <f t="shared" si="2"/>
        <v>0</v>
      </c>
      <c r="K19" s="38" t="s">
        <v>87</v>
      </c>
      <c r="L19" s="7"/>
      <c r="M19" s="7"/>
      <c r="N19" s="7">
        <f t="shared" si="5"/>
        <v>0</v>
      </c>
      <c r="O19" s="16" t="s">
        <v>39</v>
      </c>
      <c r="P19" s="7"/>
      <c r="Q19" s="7"/>
      <c r="R19" s="7">
        <f t="shared" si="3"/>
        <v>0</v>
      </c>
    </row>
    <row r="20" spans="2:18" ht="18.75" x14ac:dyDescent="0.3">
      <c r="B20" s="38" t="s">
        <v>82</v>
      </c>
      <c r="C20" s="7" t="s">
        <v>12</v>
      </c>
      <c r="D20" s="7"/>
      <c r="E20" s="7">
        <f t="shared" si="4"/>
        <v>0</v>
      </c>
      <c r="F20" s="16" t="s">
        <v>39</v>
      </c>
      <c r="G20" s="7" t="s">
        <v>11</v>
      </c>
      <c r="H20" s="7"/>
      <c r="I20" s="7">
        <f t="shared" si="2"/>
        <v>0</v>
      </c>
      <c r="K20" s="38" t="s">
        <v>63</v>
      </c>
      <c r="L20" s="189"/>
      <c r="M20" s="190"/>
      <c r="N20" s="190"/>
      <c r="O20" s="190"/>
      <c r="P20" s="190"/>
      <c r="Q20" s="190"/>
      <c r="R20" s="191"/>
    </row>
    <row r="21" spans="2:18" ht="18.75" x14ac:dyDescent="0.3">
      <c r="B21" s="38" t="s">
        <v>83</v>
      </c>
      <c r="C21" s="7" t="s">
        <v>28</v>
      </c>
      <c r="D21" s="7"/>
      <c r="E21" s="7">
        <f t="shared" si="4"/>
        <v>0</v>
      </c>
      <c r="F21" s="16" t="s">
        <v>39</v>
      </c>
      <c r="G21" s="20" t="s">
        <v>8</v>
      </c>
      <c r="H21" s="7"/>
      <c r="I21" s="7">
        <f t="shared" si="2"/>
        <v>0</v>
      </c>
    </row>
    <row r="22" spans="2:18" ht="18.75" x14ac:dyDescent="0.3">
      <c r="B22" s="18">
        <v>0.4201388888888889</v>
      </c>
      <c r="C22" s="7" t="s">
        <v>32</v>
      </c>
      <c r="D22" s="7"/>
      <c r="E22" s="7">
        <f t="shared" si="4"/>
        <v>0</v>
      </c>
      <c r="F22" s="16" t="s">
        <v>39</v>
      </c>
      <c r="G22" s="7" t="s">
        <v>15</v>
      </c>
      <c r="H22" s="7"/>
      <c r="I22" s="7">
        <f t="shared" si="2"/>
        <v>0</v>
      </c>
      <c r="K22" s="5" t="s">
        <v>74</v>
      </c>
      <c r="L22" s="12" t="s">
        <v>6</v>
      </c>
      <c r="M22" s="12" t="s">
        <v>38</v>
      </c>
      <c r="N22" s="12" t="s">
        <v>2</v>
      </c>
      <c r="O22" s="16" t="s">
        <v>39</v>
      </c>
      <c r="P22" s="12" t="s">
        <v>6</v>
      </c>
      <c r="Q22" s="12" t="s">
        <v>38</v>
      </c>
      <c r="R22" s="12" t="s">
        <v>2</v>
      </c>
    </row>
    <row r="23" spans="2:18" ht="18.75" x14ac:dyDescent="0.3">
      <c r="B23" s="18">
        <v>0.4375</v>
      </c>
      <c r="C23" s="7" t="s">
        <v>27</v>
      </c>
      <c r="D23" s="7"/>
      <c r="E23" s="7">
        <f t="shared" si="4"/>
        <v>0</v>
      </c>
      <c r="F23" s="16" t="s">
        <v>39</v>
      </c>
      <c r="G23" s="7" t="s">
        <v>7</v>
      </c>
      <c r="H23" s="7"/>
      <c r="I23" s="7">
        <f t="shared" si="2"/>
        <v>0</v>
      </c>
      <c r="K23" s="38" t="s">
        <v>84</v>
      </c>
      <c r="L23" s="20" t="s">
        <v>47</v>
      </c>
      <c r="M23" s="7"/>
      <c r="N23" s="7">
        <f>IF(M23="",0,IF(M23=Q23,1,IF(M23&gt;Q23,3,0)))</f>
        <v>0</v>
      </c>
      <c r="O23" s="16" t="s">
        <v>39</v>
      </c>
      <c r="P23" s="20" t="s">
        <v>48</v>
      </c>
      <c r="Q23" s="7"/>
      <c r="R23" s="7">
        <f t="shared" ref="R23:R27" si="6">IF(Q23="",0,IF(Q23=M23,1,IF(Q23&gt;M23,3,0)))</f>
        <v>0</v>
      </c>
    </row>
    <row r="24" spans="2:18" ht="18.75" x14ac:dyDescent="0.3">
      <c r="B24" s="18">
        <v>0.4548611111111111</v>
      </c>
      <c r="C24" s="7" t="s">
        <v>20</v>
      </c>
      <c r="D24" s="7"/>
      <c r="E24" s="7">
        <f t="shared" si="4"/>
        <v>0</v>
      </c>
      <c r="F24" s="16" t="s">
        <v>39</v>
      </c>
      <c r="G24" s="7" t="s">
        <v>11</v>
      </c>
      <c r="H24" s="7"/>
      <c r="I24" s="7">
        <f t="shared" si="2"/>
        <v>0</v>
      </c>
      <c r="K24" s="38" t="s">
        <v>85</v>
      </c>
      <c r="L24" s="7" t="s">
        <v>50</v>
      </c>
      <c r="M24" s="7"/>
      <c r="N24" s="7">
        <f>IF(M24="",0,IF(M24=Q24,1,IF(M24&gt;Q24,3,0)))</f>
        <v>0</v>
      </c>
      <c r="O24" s="16" t="s">
        <v>39</v>
      </c>
      <c r="P24" s="7" t="s">
        <v>51</v>
      </c>
      <c r="Q24" s="7"/>
      <c r="R24" s="7">
        <f t="shared" si="6"/>
        <v>0</v>
      </c>
    </row>
    <row r="25" spans="2:18" ht="18.75" x14ac:dyDescent="0.3">
      <c r="B25" s="18">
        <v>0.47222222222222227</v>
      </c>
      <c r="C25" s="7" t="s">
        <v>23</v>
      </c>
      <c r="D25" s="7"/>
      <c r="E25" s="7">
        <f t="shared" si="4"/>
        <v>0</v>
      </c>
      <c r="F25" s="16" t="s">
        <v>39</v>
      </c>
      <c r="G25" s="7" t="s">
        <v>8</v>
      </c>
      <c r="H25" s="7"/>
      <c r="I25" s="7">
        <f t="shared" si="2"/>
        <v>0</v>
      </c>
      <c r="K25" s="38" t="s">
        <v>86</v>
      </c>
      <c r="L25" s="7"/>
      <c r="M25" s="7"/>
      <c r="N25" s="7">
        <f t="shared" ref="N25:N27" si="7">IF(M25="",0,IF(M25=Q25,1,IF(M25&gt;Q25,3,0)))</f>
        <v>0</v>
      </c>
      <c r="O25" s="16" t="s">
        <v>39</v>
      </c>
      <c r="P25" s="7"/>
      <c r="Q25" s="7"/>
      <c r="R25" s="7">
        <f t="shared" si="6"/>
        <v>0</v>
      </c>
    </row>
    <row r="26" spans="2:18" ht="18.75" x14ac:dyDescent="0.3">
      <c r="B26" s="18">
        <v>0.48958333333333331</v>
      </c>
      <c r="C26" s="7" t="s">
        <v>24</v>
      </c>
      <c r="D26" s="7"/>
      <c r="E26" s="7">
        <f t="shared" si="4"/>
        <v>0</v>
      </c>
      <c r="F26" s="16" t="s">
        <v>39</v>
      </c>
      <c r="G26" s="7" t="s">
        <v>32</v>
      </c>
      <c r="H26" s="7"/>
      <c r="I26" s="7">
        <f t="shared" si="2"/>
        <v>0</v>
      </c>
      <c r="K26" s="38" t="s">
        <v>87</v>
      </c>
      <c r="L26" s="7"/>
      <c r="M26" s="7"/>
      <c r="N26" s="7">
        <f t="shared" si="7"/>
        <v>0</v>
      </c>
      <c r="O26" s="16" t="s">
        <v>39</v>
      </c>
      <c r="P26" s="7"/>
      <c r="Q26" s="7"/>
      <c r="R26" s="7">
        <f t="shared" si="6"/>
        <v>0</v>
      </c>
    </row>
    <row r="27" spans="2:18" ht="18.75" x14ac:dyDescent="0.3">
      <c r="B27" s="18">
        <v>0.50694444444444442</v>
      </c>
      <c r="C27" s="7" t="s">
        <v>16</v>
      </c>
      <c r="D27" s="7"/>
      <c r="E27" s="7">
        <f t="shared" si="4"/>
        <v>0</v>
      </c>
      <c r="F27" s="16" t="s">
        <v>39</v>
      </c>
      <c r="G27" s="7" t="s">
        <v>27</v>
      </c>
      <c r="H27" s="7"/>
      <c r="I27" s="7">
        <f t="shared" si="2"/>
        <v>0</v>
      </c>
      <c r="K27" s="38" t="s">
        <v>63</v>
      </c>
      <c r="L27" s="7"/>
      <c r="M27" s="7"/>
      <c r="N27" s="7">
        <f t="shared" si="7"/>
        <v>0</v>
      </c>
      <c r="O27" s="16" t="s">
        <v>39</v>
      </c>
      <c r="P27" s="7"/>
      <c r="Q27" s="7"/>
      <c r="R27" s="7">
        <f t="shared" si="6"/>
        <v>0</v>
      </c>
    </row>
    <row r="28" spans="2:18" ht="18.75" x14ac:dyDescent="0.3">
      <c r="B28" s="18">
        <v>0.52430555555555558</v>
      </c>
      <c r="C28" s="7" t="s">
        <v>49</v>
      </c>
      <c r="D28" s="7"/>
      <c r="E28" s="7">
        <f t="shared" si="4"/>
        <v>0</v>
      </c>
      <c r="F28" s="16" t="s">
        <v>39</v>
      </c>
      <c r="G28" s="7" t="s">
        <v>20</v>
      </c>
      <c r="H28" s="7"/>
      <c r="I28" s="7">
        <f t="shared" si="2"/>
        <v>0</v>
      </c>
    </row>
    <row r="29" spans="2:18" ht="18.75" x14ac:dyDescent="0.3">
      <c r="B29" s="18">
        <v>0.54166666666666663</v>
      </c>
      <c r="C29" s="7" t="s">
        <v>31</v>
      </c>
      <c r="D29" s="7"/>
      <c r="E29" s="7">
        <f t="shared" si="4"/>
        <v>0</v>
      </c>
      <c r="F29" s="16" t="s">
        <v>39</v>
      </c>
      <c r="G29" s="7" t="s">
        <v>23</v>
      </c>
      <c r="H29" s="7"/>
      <c r="I29" s="7">
        <f t="shared" si="2"/>
        <v>0</v>
      </c>
      <c r="K29" s="5" t="s">
        <v>75</v>
      </c>
      <c r="L29" s="12" t="s">
        <v>6</v>
      </c>
      <c r="M29" s="12" t="s">
        <v>38</v>
      </c>
      <c r="N29" s="12" t="s">
        <v>2</v>
      </c>
      <c r="O29" s="16" t="s">
        <v>39</v>
      </c>
      <c r="P29" s="12" t="s">
        <v>6</v>
      </c>
      <c r="Q29" s="12" t="s">
        <v>38</v>
      </c>
      <c r="R29" s="12" t="s">
        <v>2</v>
      </c>
    </row>
    <row r="30" spans="2:18" ht="18.75" x14ac:dyDescent="0.3">
      <c r="K30" s="38" t="s">
        <v>84</v>
      </c>
      <c r="L30" s="20" t="s">
        <v>53</v>
      </c>
      <c r="M30" s="7"/>
      <c r="N30" s="7">
        <f>IF(M30="",0,IF(M30=Q30,1,IF(M30&gt;Q30,3,0)))</f>
        <v>0</v>
      </c>
      <c r="O30" s="16" t="s">
        <v>39</v>
      </c>
      <c r="P30" s="20" t="s">
        <v>54</v>
      </c>
      <c r="Q30" s="7"/>
      <c r="R30" s="7">
        <f t="shared" ref="R30:R33" si="8">IF(Q30="",0,IF(Q30=M30,1,IF(Q30&gt;M30,3,0)))</f>
        <v>0</v>
      </c>
    </row>
    <row r="31" spans="2:18" ht="18.75" x14ac:dyDescent="0.3">
      <c r="B31" s="5" t="s">
        <v>74</v>
      </c>
      <c r="C31" s="12" t="s">
        <v>6</v>
      </c>
      <c r="D31" s="12" t="s">
        <v>38</v>
      </c>
      <c r="E31" s="12" t="s">
        <v>2</v>
      </c>
      <c r="F31" s="16" t="s">
        <v>39</v>
      </c>
      <c r="G31" s="12" t="s">
        <v>6</v>
      </c>
      <c r="H31" s="12" t="s">
        <v>38</v>
      </c>
      <c r="I31" s="37" t="s">
        <v>2</v>
      </c>
      <c r="K31" s="38" t="s">
        <v>85</v>
      </c>
      <c r="L31" s="7" t="s">
        <v>55</v>
      </c>
      <c r="M31" s="7"/>
      <c r="N31" s="7">
        <f>IF(M31="",0,IF(M31=Q31,1,IF(M31&gt;Q31,3,0)))</f>
        <v>0</v>
      </c>
      <c r="O31" s="16" t="s">
        <v>39</v>
      </c>
      <c r="P31" s="7" t="s">
        <v>56</v>
      </c>
      <c r="Q31" s="7"/>
      <c r="R31" s="7">
        <f t="shared" si="8"/>
        <v>0</v>
      </c>
    </row>
    <row r="32" spans="2:18" ht="18.75" x14ac:dyDescent="0.3">
      <c r="B32" s="38" t="s">
        <v>78</v>
      </c>
      <c r="C32" s="20" t="s">
        <v>15</v>
      </c>
      <c r="D32" s="7"/>
      <c r="E32" s="7">
        <f>IF(D32="",0,IF(D32=H32,1,IF(D32&gt;H32,3,0)))</f>
        <v>0</v>
      </c>
      <c r="F32" s="16" t="s">
        <v>39</v>
      </c>
      <c r="G32" s="20" t="s">
        <v>20</v>
      </c>
      <c r="H32" s="7"/>
      <c r="I32" s="7">
        <f t="shared" ref="I32:I45" si="9">IF(H32="",0,IF(H32=D32,1,IF(H32&gt;D32,3,0)))</f>
        <v>0</v>
      </c>
      <c r="K32" s="38" t="s">
        <v>86</v>
      </c>
      <c r="L32" s="7"/>
      <c r="M32" s="7"/>
      <c r="N32" s="7">
        <f t="shared" ref="N32:N33" si="10">IF(M32="",0,IF(M32=Q32,1,IF(M32&gt;Q32,3,0)))</f>
        <v>0</v>
      </c>
      <c r="O32" s="16" t="s">
        <v>39</v>
      </c>
      <c r="P32" s="7"/>
      <c r="Q32" s="7"/>
      <c r="R32" s="7">
        <f t="shared" si="8"/>
        <v>0</v>
      </c>
    </row>
    <row r="33" spans="2:18" ht="18.75" x14ac:dyDescent="0.3">
      <c r="B33" s="38" t="s">
        <v>79</v>
      </c>
      <c r="C33" s="7" t="s">
        <v>7</v>
      </c>
      <c r="D33" s="7"/>
      <c r="E33" s="7">
        <f>IF(D33="",0,IF(D33=H33,1,IF(D33&gt;H33,3,0)))</f>
        <v>0</v>
      </c>
      <c r="F33" s="16" t="s">
        <v>39</v>
      </c>
      <c r="G33" s="7" t="s">
        <v>23</v>
      </c>
      <c r="H33" s="7"/>
      <c r="I33" s="7">
        <f t="shared" si="9"/>
        <v>0</v>
      </c>
      <c r="K33" s="38" t="s">
        <v>87</v>
      </c>
      <c r="L33" s="7"/>
      <c r="M33" s="7"/>
      <c r="N33" s="7">
        <f t="shared" si="10"/>
        <v>0</v>
      </c>
      <c r="O33" s="16" t="s">
        <v>39</v>
      </c>
      <c r="P33" s="7"/>
      <c r="Q33" s="7"/>
      <c r="R33" s="7">
        <f t="shared" si="8"/>
        <v>0</v>
      </c>
    </row>
    <row r="34" spans="2:18" ht="18.75" x14ac:dyDescent="0.3">
      <c r="B34" s="38" t="s">
        <v>80</v>
      </c>
      <c r="C34" s="7" t="s">
        <v>11</v>
      </c>
      <c r="D34" s="7"/>
      <c r="E34" s="7">
        <f t="shared" ref="E34:E45" si="11">IF(D34="",0,IF(D34=H34,1,IF(D34&gt;H34,3,0)))</f>
        <v>0</v>
      </c>
      <c r="F34" s="16" t="s">
        <v>39</v>
      </c>
      <c r="G34" s="7" t="s">
        <v>24</v>
      </c>
      <c r="H34" s="7"/>
      <c r="I34" s="7">
        <f t="shared" si="9"/>
        <v>0</v>
      </c>
      <c r="K34" s="38" t="s">
        <v>63</v>
      </c>
      <c r="L34" s="189"/>
      <c r="M34" s="190"/>
      <c r="N34" s="190"/>
      <c r="O34" s="190"/>
      <c r="P34" s="190"/>
      <c r="Q34" s="190"/>
      <c r="R34" s="191"/>
    </row>
    <row r="35" spans="2:18" ht="18.75" x14ac:dyDescent="0.3">
      <c r="B35" s="38" t="s">
        <v>81</v>
      </c>
      <c r="C35" s="7" t="s">
        <v>8</v>
      </c>
      <c r="D35" s="7"/>
      <c r="E35" s="7">
        <f t="shared" si="11"/>
        <v>0</v>
      </c>
      <c r="F35" s="16" t="s">
        <v>39</v>
      </c>
      <c r="G35" s="7" t="s">
        <v>16</v>
      </c>
      <c r="H35" s="7"/>
      <c r="I35" s="7">
        <f t="shared" si="9"/>
        <v>0</v>
      </c>
    </row>
    <row r="36" spans="2:18" ht="18.75" x14ac:dyDescent="0.3">
      <c r="B36" s="38" t="s">
        <v>82</v>
      </c>
      <c r="C36" s="7" t="s">
        <v>32</v>
      </c>
      <c r="D36" s="7"/>
      <c r="E36" s="7">
        <f t="shared" si="11"/>
        <v>0</v>
      </c>
      <c r="F36" s="16" t="s">
        <v>39</v>
      </c>
      <c r="G36" s="7" t="s">
        <v>49</v>
      </c>
      <c r="H36" s="7"/>
      <c r="I36" s="7">
        <f t="shared" si="9"/>
        <v>0</v>
      </c>
    </row>
    <row r="37" spans="2:18" ht="18.75" x14ac:dyDescent="0.3">
      <c r="B37" s="38" t="s">
        <v>83</v>
      </c>
      <c r="C37" s="7" t="s">
        <v>27</v>
      </c>
      <c r="D37" s="7"/>
      <c r="E37" s="7">
        <f t="shared" si="11"/>
        <v>0</v>
      </c>
      <c r="F37" s="16" t="s">
        <v>39</v>
      </c>
      <c r="G37" s="20" t="s">
        <v>31</v>
      </c>
      <c r="H37" s="7"/>
      <c r="I37" s="7">
        <f t="shared" si="9"/>
        <v>0</v>
      </c>
    </row>
    <row r="38" spans="2:18" ht="18.75" x14ac:dyDescent="0.3">
      <c r="B38" s="18">
        <v>0.4201388888888889</v>
      </c>
      <c r="C38" s="7" t="s">
        <v>12</v>
      </c>
      <c r="D38" s="7"/>
      <c r="E38" s="7">
        <f t="shared" si="11"/>
        <v>0</v>
      </c>
      <c r="F38" s="16" t="s">
        <v>39</v>
      </c>
      <c r="G38" s="7" t="s">
        <v>20</v>
      </c>
      <c r="H38" s="7"/>
      <c r="I38" s="7">
        <f t="shared" si="9"/>
        <v>0</v>
      </c>
    </row>
    <row r="39" spans="2:18" ht="19" x14ac:dyDescent="0.25">
      <c r="B39" s="18">
        <v>0.4375</v>
      </c>
      <c r="C39" s="7" t="s">
        <v>28</v>
      </c>
      <c r="D39" s="7"/>
      <c r="E39" s="7">
        <f t="shared" si="11"/>
        <v>0</v>
      </c>
      <c r="F39" s="16" t="s">
        <v>39</v>
      </c>
      <c r="G39" s="7" t="s">
        <v>23</v>
      </c>
      <c r="H39" s="7"/>
      <c r="I39" s="7">
        <f t="shared" si="9"/>
        <v>0</v>
      </c>
    </row>
    <row r="40" spans="2:18" ht="19" x14ac:dyDescent="0.25">
      <c r="B40" s="18">
        <v>0.4548611111111111</v>
      </c>
      <c r="C40" s="7" t="s">
        <v>15</v>
      </c>
      <c r="D40" s="7"/>
      <c r="E40" s="7">
        <f t="shared" si="11"/>
        <v>0</v>
      </c>
      <c r="F40" s="16" t="s">
        <v>39</v>
      </c>
      <c r="G40" s="7" t="s">
        <v>24</v>
      </c>
      <c r="H40" s="7"/>
      <c r="I40" s="7">
        <f t="shared" si="9"/>
        <v>0</v>
      </c>
    </row>
    <row r="41" spans="2:18" ht="19" x14ac:dyDescent="0.25">
      <c r="B41" s="18">
        <v>0.47222222222222227</v>
      </c>
      <c r="C41" s="7" t="s">
        <v>7</v>
      </c>
      <c r="D41" s="7"/>
      <c r="E41" s="7">
        <f t="shared" si="11"/>
        <v>0</v>
      </c>
      <c r="F41" s="16" t="s">
        <v>39</v>
      </c>
      <c r="G41" s="7" t="s">
        <v>16</v>
      </c>
      <c r="H41" s="7"/>
      <c r="I41" s="7">
        <f t="shared" si="9"/>
        <v>0</v>
      </c>
    </row>
    <row r="42" spans="2:18" ht="19" x14ac:dyDescent="0.25">
      <c r="B42" s="18">
        <v>0.48958333333333331</v>
      </c>
      <c r="C42" s="7" t="s">
        <v>11</v>
      </c>
      <c r="D42" s="7"/>
      <c r="E42" s="7">
        <f t="shared" si="11"/>
        <v>0</v>
      </c>
      <c r="F42" s="16" t="s">
        <v>39</v>
      </c>
      <c r="G42" s="7" t="s">
        <v>49</v>
      </c>
      <c r="H42" s="7"/>
      <c r="I42" s="7">
        <f t="shared" si="9"/>
        <v>0</v>
      </c>
    </row>
    <row r="43" spans="2:18" ht="19" x14ac:dyDescent="0.25">
      <c r="B43" s="18">
        <v>0.50694444444444442</v>
      </c>
      <c r="C43" s="7" t="s">
        <v>8</v>
      </c>
      <c r="D43" s="7"/>
      <c r="E43" s="7">
        <f t="shared" si="11"/>
        <v>0</v>
      </c>
      <c r="F43" s="16" t="s">
        <v>39</v>
      </c>
      <c r="G43" s="7" t="s">
        <v>31</v>
      </c>
      <c r="H43" s="7"/>
      <c r="I43" s="7">
        <f t="shared" si="9"/>
        <v>0</v>
      </c>
    </row>
    <row r="44" spans="2:18" ht="19" x14ac:dyDescent="0.25">
      <c r="B44" s="18">
        <v>0.52430555555555558</v>
      </c>
      <c r="C44" s="7" t="s">
        <v>32</v>
      </c>
      <c r="D44" s="7"/>
      <c r="E44" s="7">
        <f t="shared" si="11"/>
        <v>0</v>
      </c>
      <c r="F44" s="16" t="s">
        <v>39</v>
      </c>
      <c r="G44" s="7" t="s">
        <v>12</v>
      </c>
      <c r="H44" s="7"/>
      <c r="I44" s="7">
        <f t="shared" si="9"/>
        <v>0</v>
      </c>
    </row>
    <row r="45" spans="2:18" ht="19" x14ac:dyDescent="0.25">
      <c r="B45" s="18">
        <v>0.54166666666666663</v>
      </c>
      <c r="C45" s="7" t="s">
        <v>27</v>
      </c>
      <c r="D45" s="7"/>
      <c r="E45" s="7">
        <f t="shared" si="11"/>
        <v>0</v>
      </c>
      <c r="F45" s="16" t="s">
        <v>39</v>
      </c>
      <c r="G45" s="7" t="s">
        <v>28</v>
      </c>
      <c r="H45" s="7"/>
      <c r="I45" s="7">
        <f t="shared" si="9"/>
        <v>0</v>
      </c>
    </row>
    <row r="47" spans="2:18" ht="19" x14ac:dyDescent="0.25">
      <c r="B47" s="5" t="s">
        <v>75</v>
      </c>
      <c r="C47" s="12" t="s">
        <v>6</v>
      </c>
      <c r="D47" s="12" t="s">
        <v>38</v>
      </c>
      <c r="E47" s="12" t="s">
        <v>2</v>
      </c>
      <c r="F47" s="16" t="s">
        <v>39</v>
      </c>
      <c r="G47" s="12" t="s">
        <v>6</v>
      </c>
      <c r="H47" s="12" t="s">
        <v>38</v>
      </c>
      <c r="I47" s="37" t="s">
        <v>2</v>
      </c>
    </row>
    <row r="48" spans="2:18" ht="19" x14ac:dyDescent="0.25">
      <c r="B48" s="38" t="s">
        <v>78</v>
      </c>
      <c r="C48" s="20" t="s">
        <v>32</v>
      </c>
      <c r="D48" s="7"/>
      <c r="E48" s="7">
        <f>IF(D48="",0,IF(D48=H48,1,IF(D48&gt;H48,3,0)))</f>
        <v>0</v>
      </c>
      <c r="F48" s="16" t="s">
        <v>39</v>
      </c>
      <c r="G48" s="20" t="s">
        <v>11</v>
      </c>
      <c r="H48" s="7"/>
      <c r="I48" s="7">
        <f t="shared" ref="I48:I61" si="12">IF(H48="",0,IF(H48=D48,1,IF(H48&gt;D48,3,0)))</f>
        <v>0</v>
      </c>
    </row>
    <row r="49" spans="2:9" ht="19" x14ac:dyDescent="0.25">
      <c r="B49" s="38" t="s">
        <v>79</v>
      </c>
      <c r="C49" s="7" t="s">
        <v>27</v>
      </c>
      <c r="D49" s="7"/>
      <c r="E49" s="7">
        <f>IF(D49="",0,IF(D49=H49,1,IF(D49&gt;H49,3,0)))</f>
        <v>0</v>
      </c>
      <c r="F49" s="16" t="s">
        <v>39</v>
      </c>
      <c r="G49" s="7" t="s">
        <v>8</v>
      </c>
      <c r="H49" s="7"/>
      <c r="I49" s="7">
        <f t="shared" si="12"/>
        <v>0</v>
      </c>
    </row>
    <row r="50" spans="2:9" ht="19" x14ac:dyDescent="0.25">
      <c r="B50" s="38" t="s">
        <v>80</v>
      </c>
      <c r="C50" s="7" t="s">
        <v>20</v>
      </c>
      <c r="D50" s="7"/>
      <c r="E50" s="7">
        <f t="shared" ref="E50:E61" si="13">IF(D50="",0,IF(D50=H50,1,IF(D50&gt;H50,3,0)))</f>
        <v>0</v>
      </c>
      <c r="F50" s="16" t="s">
        <v>39</v>
      </c>
      <c r="G50" s="7" t="s">
        <v>32</v>
      </c>
      <c r="H50" s="7"/>
      <c r="I50" s="7">
        <f t="shared" si="12"/>
        <v>0</v>
      </c>
    </row>
    <row r="51" spans="2:9" ht="19" x14ac:dyDescent="0.25">
      <c r="B51" s="38" t="s">
        <v>81</v>
      </c>
      <c r="C51" s="7" t="s">
        <v>23</v>
      </c>
      <c r="D51" s="7"/>
      <c r="E51" s="7">
        <f t="shared" si="13"/>
        <v>0</v>
      </c>
      <c r="F51" s="16" t="s">
        <v>39</v>
      </c>
      <c r="G51" s="7" t="s">
        <v>27</v>
      </c>
      <c r="H51" s="7"/>
      <c r="I51" s="7">
        <f t="shared" si="12"/>
        <v>0</v>
      </c>
    </row>
    <row r="52" spans="2:9" ht="19" x14ac:dyDescent="0.25">
      <c r="B52" s="38" t="s">
        <v>82</v>
      </c>
      <c r="C52" s="7" t="s">
        <v>24</v>
      </c>
      <c r="D52" s="7"/>
      <c r="E52" s="7">
        <f t="shared" si="13"/>
        <v>0</v>
      </c>
      <c r="F52" s="16" t="s">
        <v>39</v>
      </c>
      <c r="G52" s="7" t="s">
        <v>20</v>
      </c>
      <c r="H52" s="7"/>
      <c r="I52" s="7">
        <f t="shared" si="12"/>
        <v>0</v>
      </c>
    </row>
    <row r="53" spans="2:9" ht="19" x14ac:dyDescent="0.25">
      <c r="B53" s="38" t="s">
        <v>83</v>
      </c>
      <c r="C53" s="7" t="s">
        <v>16</v>
      </c>
      <c r="D53" s="7"/>
      <c r="E53" s="7">
        <f t="shared" si="13"/>
        <v>0</v>
      </c>
      <c r="F53" s="16" t="s">
        <v>39</v>
      </c>
      <c r="G53" s="20" t="s">
        <v>23</v>
      </c>
      <c r="H53" s="7"/>
      <c r="I53" s="7">
        <f t="shared" si="12"/>
        <v>0</v>
      </c>
    </row>
    <row r="54" spans="2:9" ht="19" x14ac:dyDescent="0.25">
      <c r="B54" s="18">
        <v>0.4201388888888889</v>
      </c>
      <c r="C54" s="7" t="s">
        <v>24</v>
      </c>
      <c r="D54" s="7"/>
      <c r="E54" s="7">
        <f t="shared" si="13"/>
        <v>0</v>
      </c>
      <c r="F54" s="16" t="s">
        <v>39</v>
      </c>
      <c r="G54" s="7" t="s">
        <v>49</v>
      </c>
      <c r="H54" s="7"/>
      <c r="I54" s="7">
        <f t="shared" si="12"/>
        <v>0</v>
      </c>
    </row>
    <row r="55" spans="2:9" ht="19" x14ac:dyDescent="0.25">
      <c r="B55" s="18">
        <v>0.4375</v>
      </c>
      <c r="C55" s="7" t="s">
        <v>16</v>
      </c>
      <c r="D55" s="7"/>
      <c r="E55" s="7">
        <f t="shared" si="13"/>
        <v>0</v>
      </c>
      <c r="F55" s="16" t="s">
        <v>39</v>
      </c>
      <c r="G55" s="7" t="s">
        <v>31</v>
      </c>
      <c r="H55" s="7"/>
      <c r="I55" s="7">
        <f t="shared" si="12"/>
        <v>0</v>
      </c>
    </row>
    <row r="56" spans="2:9" ht="19" x14ac:dyDescent="0.25">
      <c r="B56" s="18">
        <v>0.4548611111111111</v>
      </c>
      <c r="C56" s="7" t="s">
        <v>49</v>
      </c>
      <c r="D56" s="7"/>
      <c r="E56" s="7">
        <f t="shared" si="13"/>
        <v>0</v>
      </c>
      <c r="F56" s="16" t="s">
        <v>39</v>
      </c>
      <c r="G56" s="7" t="s">
        <v>12</v>
      </c>
      <c r="H56" s="7"/>
      <c r="I56" s="7">
        <f t="shared" si="12"/>
        <v>0</v>
      </c>
    </row>
    <row r="57" spans="2:9" ht="19" x14ac:dyDescent="0.25">
      <c r="B57" s="18">
        <v>0.47222222222222227</v>
      </c>
      <c r="C57" s="7" t="s">
        <v>31</v>
      </c>
      <c r="D57" s="7"/>
      <c r="E57" s="7">
        <f t="shared" si="13"/>
        <v>0</v>
      </c>
      <c r="F57" s="16" t="s">
        <v>39</v>
      </c>
      <c r="G57" s="7" t="s">
        <v>28</v>
      </c>
      <c r="H57" s="7"/>
      <c r="I57" s="7">
        <f t="shared" si="12"/>
        <v>0</v>
      </c>
    </row>
    <row r="58" spans="2:9" ht="19" x14ac:dyDescent="0.25">
      <c r="B58" s="18">
        <v>0.48958333333333331</v>
      </c>
      <c r="C58" s="7" t="s">
        <v>12</v>
      </c>
      <c r="D58" s="7"/>
      <c r="E58" s="7">
        <f t="shared" si="13"/>
        <v>0</v>
      </c>
      <c r="F58" s="16" t="s">
        <v>39</v>
      </c>
      <c r="G58" s="7" t="s">
        <v>15</v>
      </c>
      <c r="H58" s="7"/>
      <c r="I58" s="7">
        <f t="shared" si="12"/>
        <v>0</v>
      </c>
    </row>
    <row r="59" spans="2:9" ht="19" x14ac:dyDescent="0.25">
      <c r="B59" s="18">
        <v>0.50694444444444442</v>
      </c>
      <c r="C59" s="7" t="s">
        <v>28</v>
      </c>
      <c r="D59" s="7"/>
      <c r="E59" s="7">
        <f t="shared" si="13"/>
        <v>0</v>
      </c>
      <c r="F59" s="16" t="s">
        <v>39</v>
      </c>
      <c r="G59" s="7" t="s">
        <v>7</v>
      </c>
      <c r="H59" s="7"/>
      <c r="I59" s="7">
        <f t="shared" si="12"/>
        <v>0</v>
      </c>
    </row>
    <row r="60" spans="2:9" ht="19" x14ac:dyDescent="0.25">
      <c r="B60" s="18">
        <v>0.52430555555555558</v>
      </c>
      <c r="C60" s="7" t="s">
        <v>15</v>
      </c>
      <c r="D60" s="7"/>
      <c r="E60" s="7">
        <f t="shared" si="13"/>
        <v>0</v>
      </c>
      <c r="F60" s="16" t="s">
        <v>39</v>
      </c>
      <c r="G60" s="7" t="s">
        <v>11</v>
      </c>
      <c r="H60" s="7"/>
      <c r="I60" s="7">
        <f t="shared" si="12"/>
        <v>0</v>
      </c>
    </row>
    <row r="61" spans="2:9" ht="19" x14ac:dyDescent="0.25">
      <c r="B61" s="18">
        <v>0.54166666666666663</v>
      </c>
      <c r="C61" s="7" t="s">
        <v>7</v>
      </c>
      <c r="D61" s="7"/>
      <c r="E61" s="7">
        <f t="shared" si="13"/>
        <v>0</v>
      </c>
      <c r="F61" s="16" t="s">
        <v>39</v>
      </c>
      <c r="G61" s="7" t="s">
        <v>8</v>
      </c>
      <c r="H61" s="7"/>
      <c r="I61" s="7">
        <f t="shared" si="12"/>
        <v>0</v>
      </c>
    </row>
  </sheetData>
  <mergeCells count="5">
    <mergeCell ref="A1:X3"/>
    <mergeCell ref="B14:I14"/>
    <mergeCell ref="K14:R14"/>
    <mergeCell ref="L20:R20"/>
    <mergeCell ref="L34:R34"/>
  </mergeCells>
  <conditionalFormatting sqref="C62:I62">
    <cfRule type="containsText" dxfId="0" priority="1" operator="containsText" text="DBGS">
      <formula>NOT(ISERROR(SEARCH("DBGS",C62)))</formula>
    </cfRule>
  </conditionalFormatting>
  <pageMargins left="0.25" right="0.25" top="0.75" bottom="0.75" header="0.3" footer="0.3"/>
  <pageSetup paperSize="9" scale="43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zoomScale="115" zoomScaleNormal="115" workbookViewId="0">
      <selection activeCell="F8" sqref="F8"/>
    </sheetView>
  </sheetViews>
  <sheetFormatPr baseColWidth="10" defaultColWidth="11" defaultRowHeight="16" x14ac:dyDescent="0.2"/>
  <cols>
    <col min="3" max="24" width="7.83203125" customWidth="1"/>
  </cols>
  <sheetData>
    <row r="2" spans="1:25" ht="31.5" x14ac:dyDescent="0.25">
      <c r="B2" s="192" t="s">
        <v>158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42" customFormat="1" x14ac:dyDescent="0.2">
      <c r="A3" s="42" t="s">
        <v>929</v>
      </c>
      <c r="B3" s="195" t="s">
        <v>101</v>
      </c>
      <c r="C3" s="196" t="s">
        <v>109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 t="s">
        <v>110</v>
      </c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5" t="s">
        <v>157</v>
      </c>
    </row>
    <row r="4" spans="1:25" s="42" customFormat="1" ht="19" customHeight="1" x14ac:dyDescent="0.2">
      <c r="B4" s="195"/>
      <c r="C4" s="43" t="s">
        <v>102</v>
      </c>
      <c r="D4" s="43" t="s">
        <v>103</v>
      </c>
      <c r="E4" s="43" t="s">
        <v>104</v>
      </c>
      <c r="F4" s="43" t="s">
        <v>105</v>
      </c>
      <c r="G4" s="43" t="s">
        <v>106</v>
      </c>
      <c r="H4" s="43">
        <v>100</v>
      </c>
      <c r="I4" s="43">
        <v>200</v>
      </c>
      <c r="J4" s="43">
        <v>400</v>
      </c>
      <c r="K4" s="43">
        <v>800</v>
      </c>
      <c r="L4" s="43" t="s">
        <v>107</v>
      </c>
      <c r="M4" s="43" t="s">
        <v>108</v>
      </c>
      <c r="N4" s="43" t="s">
        <v>102</v>
      </c>
      <c r="O4" s="43" t="s">
        <v>103</v>
      </c>
      <c r="P4" s="43" t="s">
        <v>104</v>
      </c>
      <c r="Q4" s="43" t="s">
        <v>105</v>
      </c>
      <c r="R4" s="43" t="s">
        <v>106</v>
      </c>
      <c r="S4" s="43">
        <v>100</v>
      </c>
      <c r="T4" s="43">
        <v>200</v>
      </c>
      <c r="U4" s="43">
        <v>400</v>
      </c>
      <c r="V4" s="43">
        <v>800</v>
      </c>
      <c r="W4" s="43" t="s">
        <v>107</v>
      </c>
      <c r="X4" s="43" t="s">
        <v>108</v>
      </c>
      <c r="Y4" s="195"/>
    </row>
    <row r="5" spans="1:25" ht="19" x14ac:dyDescent="0.25">
      <c r="B5" s="5" t="s">
        <v>31</v>
      </c>
      <c r="C5" s="40">
        <f>15+4</f>
        <v>19</v>
      </c>
      <c r="D5" s="40">
        <v>15</v>
      </c>
      <c r="E5" s="40">
        <v>28</v>
      </c>
      <c r="F5" s="40">
        <v>26</v>
      </c>
      <c r="G5" s="40">
        <v>29</v>
      </c>
      <c r="H5" s="154">
        <v>34</v>
      </c>
      <c r="I5" s="153">
        <v>41</v>
      </c>
      <c r="J5" s="40">
        <f>9+5</f>
        <v>14</v>
      </c>
      <c r="K5" s="40">
        <f>12+9</f>
        <v>21</v>
      </c>
      <c r="L5" s="153">
        <v>38</v>
      </c>
      <c r="M5" s="153">
        <v>54</v>
      </c>
      <c r="N5" s="40">
        <v>47</v>
      </c>
      <c r="O5" s="40">
        <v>34</v>
      </c>
      <c r="P5" s="40">
        <v>49</v>
      </c>
      <c r="Q5" s="40">
        <v>40</v>
      </c>
      <c r="R5" s="40">
        <v>41</v>
      </c>
      <c r="S5" s="40">
        <v>22</v>
      </c>
      <c r="T5" s="40">
        <v>34</v>
      </c>
      <c r="U5" s="40">
        <v>44</v>
      </c>
      <c r="V5" s="40">
        <v>46</v>
      </c>
      <c r="W5" s="153">
        <v>40</v>
      </c>
      <c r="X5" s="153">
        <v>52</v>
      </c>
      <c r="Y5" s="2">
        <f t="shared" ref="Y5:Y18" si="0">SUM(C5:X5)</f>
        <v>768</v>
      </c>
    </row>
    <row r="6" spans="1:25" ht="19" x14ac:dyDescent="0.25">
      <c r="B6" s="5" t="s">
        <v>16</v>
      </c>
      <c r="C6" s="40">
        <f>18+1</f>
        <v>19</v>
      </c>
      <c r="D6" s="40">
        <v>28</v>
      </c>
      <c r="E6" s="40">
        <v>35</v>
      </c>
      <c r="F6" s="40">
        <v>9</v>
      </c>
      <c r="G6" s="40">
        <v>26</v>
      </c>
      <c r="H6" s="153">
        <v>40</v>
      </c>
      <c r="I6" s="40">
        <f>20+14</f>
        <v>34</v>
      </c>
      <c r="J6" s="40">
        <f>19+13</f>
        <v>32</v>
      </c>
      <c r="K6" s="153">
        <v>37</v>
      </c>
      <c r="L6" s="153">
        <v>36</v>
      </c>
      <c r="M6" s="153">
        <v>48</v>
      </c>
      <c r="N6" s="40">
        <v>38</v>
      </c>
      <c r="O6" s="40">
        <v>23</v>
      </c>
      <c r="P6" s="40">
        <v>40</v>
      </c>
      <c r="Q6" s="40">
        <v>29</v>
      </c>
      <c r="R6" s="40">
        <v>28</v>
      </c>
      <c r="S6" s="40">
        <v>31</v>
      </c>
      <c r="T6" s="40">
        <v>35</v>
      </c>
      <c r="U6" s="40">
        <v>22</v>
      </c>
      <c r="V6" s="40">
        <v>20</v>
      </c>
      <c r="W6" s="153">
        <v>42</v>
      </c>
      <c r="X6" s="153">
        <v>40</v>
      </c>
      <c r="Y6" s="2">
        <f t="shared" si="0"/>
        <v>692</v>
      </c>
    </row>
    <row r="7" spans="1:25" ht="19" x14ac:dyDescent="0.25">
      <c r="B7" s="5" t="s">
        <v>24</v>
      </c>
      <c r="C7" s="40">
        <f>24+8</f>
        <v>32</v>
      </c>
      <c r="D7" s="40">
        <v>28</v>
      </c>
      <c r="E7" s="40">
        <v>45</v>
      </c>
      <c r="F7" s="40">
        <v>32</v>
      </c>
      <c r="G7" s="40">
        <v>7</v>
      </c>
      <c r="H7" s="153">
        <v>10</v>
      </c>
      <c r="I7" s="40">
        <v>9</v>
      </c>
      <c r="J7" s="153">
        <v>33</v>
      </c>
      <c r="K7" s="153">
        <v>45</v>
      </c>
      <c r="L7" s="153">
        <v>34</v>
      </c>
      <c r="M7" s="153">
        <v>50</v>
      </c>
      <c r="N7" s="40">
        <v>45</v>
      </c>
      <c r="O7" s="40">
        <v>47</v>
      </c>
      <c r="P7" s="40">
        <v>47</v>
      </c>
      <c r="Q7" s="40">
        <v>29</v>
      </c>
      <c r="R7" s="40">
        <v>50</v>
      </c>
      <c r="S7" s="40">
        <v>41</v>
      </c>
      <c r="T7" s="40">
        <v>45</v>
      </c>
      <c r="U7" s="40">
        <v>32</v>
      </c>
      <c r="V7" s="40">
        <v>43</v>
      </c>
      <c r="W7" s="153">
        <v>38</v>
      </c>
      <c r="X7" s="153">
        <v>54</v>
      </c>
      <c r="Y7" s="2">
        <f t="shared" si="0"/>
        <v>796</v>
      </c>
    </row>
    <row r="8" spans="1:25" ht="19" x14ac:dyDescent="0.25">
      <c r="B8" s="5" t="s">
        <v>12</v>
      </c>
      <c r="C8" s="40">
        <f>19+16</f>
        <v>35</v>
      </c>
      <c r="D8" s="40">
        <v>47</v>
      </c>
      <c r="E8" s="40">
        <v>47</v>
      </c>
      <c r="F8" s="40">
        <v>51</v>
      </c>
      <c r="G8" s="40">
        <v>41</v>
      </c>
      <c r="H8" s="153">
        <v>37</v>
      </c>
      <c r="I8" s="153">
        <v>48</v>
      </c>
      <c r="J8" s="153">
        <v>26</v>
      </c>
      <c r="K8" s="153">
        <f>20+11</f>
        <v>31</v>
      </c>
      <c r="L8" s="153">
        <v>54</v>
      </c>
      <c r="M8" s="153">
        <v>44</v>
      </c>
      <c r="N8" s="40">
        <v>32</v>
      </c>
      <c r="O8" s="40">
        <v>5</v>
      </c>
      <c r="P8" s="40">
        <v>24</v>
      </c>
      <c r="Q8" s="40">
        <v>27</v>
      </c>
      <c r="R8" s="40">
        <v>30</v>
      </c>
      <c r="S8" s="40">
        <v>18</v>
      </c>
      <c r="T8" s="40">
        <v>22</v>
      </c>
      <c r="U8" s="40">
        <v>42</v>
      </c>
      <c r="V8" s="40">
        <v>33</v>
      </c>
      <c r="W8" s="153">
        <v>32</v>
      </c>
      <c r="X8" s="153">
        <v>50</v>
      </c>
      <c r="Y8" s="2">
        <f t="shared" si="0"/>
        <v>776</v>
      </c>
    </row>
    <row r="9" spans="1:25" ht="19" x14ac:dyDescent="0.25">
      <c r="B9" s="5" t="s">
        <v>11</v>
      </c>
      <c r="C9" s="40">
        <f>22+21</f>
        <v>43</v>
      </c>
      <c r="D9" s="40">
        <v>32</v>
      </c>
      <c r="E9" s="40">
        <v>47</v>
      </c>
      <c r="F9" s="40">
        <v>40</v>
      </c>
      <c r="G9" s="40">
        <v>47</v>
      </c>
      <c r="H9" s="153">
        <f>5+7</f>
        <v>12</v>
      </c>
      <c r="I9" s="40">
        <f>18+15</f>
        <v>33</v>
      </c>
      <c r="J9" s="153">
        <v>37</v>
      </c>
      <c r="K9" s="153">
        <v>47</v>
      </c>
      <c r="L9" s="153">
        <v>42</v>
      </c>
      <c r="M9" s="153">
        <v>46</v>
      </c>
      <c r="N9" s="40">
        <v>51</v>
      </c>
      <c r="O9" s="40">
        <v>47</v>
      </c>
      <c r="P9" s="40">
        <v>36</v>
      </c>
      <c r="Q9" s="40">
        <v>41</v>
      </c>
      <c r="R9" s="40">
        <v>52</v>
      </c>
      <c r="S9" s="40">
        <v>41</v>
      </c>
      <c r="T9" s="40">
        <v>35</v>
      </c>
      <c r="U9" s="40">
        <v>33</v>
      </c>
      <c r="V9" s="40">
        <v>27</v>
      </c>
      <c r="W9" s="153">
        <v>48</v>
      </c>
      <c r="X9" s="153">
        <v>44</v>
      </c>
      <c r="Y9" s="2">
        <f t="shared" si="0"/>
        <v>881</v>
      </c>
    </row>
    <row r="10" spans="1:25" ht="19" x14ac:dyDescent="0.25">
      <c r="B10" s="5" t="s">
        <v>8</v>
      </c>
      <c r="C10" s="40">
        <f>28+23</f>
        <v>51</v>
      </c>
      <c r="D10" s="40">
        <v>38</v>
      </c>
      <c r="E10" s="40">
        <v>51</v>
      </c>
      <c r="F10" s="40">
        <v>51</v>
      </c>
      <c r="G10" s="40">
        <v>34</v>
      </c>
      <c r="H10" s="153">
        <v>55</v>
      </c>
      <c r="I10" s="153">
        <v>55</v>
      </c>
      <c r="J10" s="153">
        <v>51</v>
      </c>
      <c r="K10" s="153">
        <v>43</v>
      </c>
      <c r="L10" s="153">
        <v>56</v>
      </c>
      <c r="M10" s="153">
        <v>56</v>
      </c>
      <c r="N10" s="40">
        <v>28</v>
      </c>
      <c r="O10" s="40">
        <v>37</v>
      </c>
      <c r="P10" s="40">
        <v>40</v>
      </c>
      <c r="Q10" s="40">
        <v>26</v>
      </c>
      <c r="R10" s="40">
        <v>27</v>
      </c>
      <c r="S10" s="40">
        <v>30</v>
      </c>
      <c r="T10" s="40">
        <v>15</v>
      </c>
      <c r="U10" s="40">
        <v>47</v>
      </c>
      <c r="V10" s="40">
        <v>53</v>
      </c>
      <c r="W10" s="153">
        <v>52</v>
      </c>
      <c r="X10" s="153">
        <v>42</v>
      </c>
      <c r="Y10" s="2">
        <f t="shared" si="0"/>
        <v>938</v>
      </c>
    </row>
    <row r="11" spans="1:25" ht="19" x14ac:dyDescent="0.25">
      <c r="B11" s="5" t="s">
        <v>20</v>
      </c>
      <c r="C11" s="40">
        <f>17+14</f>
        <v>31</v>
      </c>
      <c r="D11" s="40">
        <v>25</v>
      </c>
      <c r="E11" s="40">
        <v>12</v>
      </c>
      <c r="F11" s="40">
        <v>16</v>
      </c>
      <c r="G11" s="40">
        <v>30</v>
      </c>
      <c r="H11" s="153">
        <v>35</v>
      </c>
      <c r="I11" s="40">
        <v>7</v>
      </c>
      <c r="J11" s="40">
        <f>17+7</f>
        <v>24</v>
      </c>
      <c r="K11" s="153">
        <f>7+6</f>
        <v>13</v>
      </c>
      <c r="L11" s="153">
        <v>52</v>
      </c>
      <c r="M11" s="153">
        <v>32</v>
      </c>
      <c r="N11" s="40">
        <v>18</v>
      </c>
      <c r="O11" s="40">
        <v>13</v>
      </c>
      <c r="P11" s="40">
        <v>6</v>
      </c>
      <c r="Q11" s="40">
        <v>12</v>
      </c>
      <c r="R11" s="40">
        <v>20</v>
      </c>
      <c r="S11" s="40">
        <v>32</v>
      </c>
      <c r="T11" s="40">
        <v>34</v>
      </c>
      <c r="U11" s="40">
        <v>8</v>
      </c>
      <c r="V11" s="40">
        <v>15</v>
      </c>
      <c r="W11" s="153">
        <v>44</v>
      </c>
      <c r="X11" s="153">
        <v>32</v>
      </c>
      <c r="Y11" s="2">
        <f t="shared" si="0"/>
        <v>511</v>
      </c>
    </row>
    <row r="12" spans="1:25" ht="19" x14ac:dyDescent="0.25">
      <c r="B12" s="5" t="s">
        <v>23</v>
      </c>
      <c r="C12" s="40">
        <f>27+3</f>
        <v>30</v>
      </c>
      <c r="D12" s="40">
        <v>38</v>
      </c>
      <c r="E12" s="40">
        <v>29</v>
      </c>
      <c r="F12" s="40">
        <v>42</v>
      </c>
      <c r="G12" s="40">
        <v>38</v>
      </c>
      <c r="H12" s="153">
        <v>40</v>
      </c>
      <c r="I12" s="153">
        <v>32</v>
      </c>
      <c r="J12" s="153">
        <v>37</v>
      </c>
      <c r="K12" s="153">
        <v>18</v>
      </c>
      <c r="L12" s="153">
        <v>48</v>
      </c>
      <c r="M12" s="153">
        <v>42</v>
      </c>
      <c r="N12" s="40">
        <v>38</v>
      </c>
      <c r="O12" s="40">
        <v>50</v>
      </c>
      <c r="P12" s="40">
        <v>22</v>
      </c>
      <c r="Q12" s="40">
        <v>44</v>
      </c>
      <c r="R12" s="40">
        <v>45</v>
      </c>
      <c r="S12" s="40">
        <v>33</v>
      </c>
      <c r="T12" s="40">
        <v>35</v>
      </c>
      <c r="U12" s="40">
        <v>38</v>
      </c>
      <c r="V12" s="40">
        <v>22</v>
      </c>
      <c r="W12" s="153">
        <v>54</v>
      </c>
      <c r="X12" s="153">
        <v>48</v>
      </c>
      <c r="Y12" s="2">
        <f t="shared" si="0"/>
        <v>823</v>
      </c>
    </row>
    <row r="13" spans="1:25" ht="19" x14ac:dyDescent="0.25">
      <c r="B13" s="5" t="s">
        <v>32</v>
      </c>
      <c r="C13" s="40">
        <f>9+13</f>
        <v>22</v>
      </c>
      <c r="D13" s="40">
        <v>38</v>
      </c>
      <c r="E13" s="40">
        <v>18</v>
      </c>
      <c r="F13" s="40">
        <v>23</v>
      </c>
      <c r="G13" s="40">
        <v>37</v>
      </c>
      <c r="H13" s="153">
        <f>20+14</f>
        <v>34</v>
      </c>
      <c r="I13" s="40">
        <f>16+9</f>
        <v>25</v>
      </c>
      <c r="J13" s="40">
        <v>28</v>
      </c>
      <c r="K13" s="153">
        <v>43</v>
      </c>
      <c r="L13" s="153">
        <v>44</v>
      </c>
      <c r="M13" s="153">
        <v>38</v>
      </c>
      <c r="N13" s="40">
        <v>18</v>
      </c>
      <c r="O13" s="40">
        <v>36</v>
      </c>
      <c r="P13" s="40">
        <v>18</v>
      </c>
      <c r="Q13" s="40">
        <v>37</v>
      </c>
      <c r="R13" s="40">
        <v>31</v>
      </c>
      <c r="S13" s="40">
        <v>33</v>
      </c>
      <c r="T13" s="40">
        <v>34</v>
      </c>
      <c r="U13" s="40">
        <v>20</v>
      </c>
      <c r="V13" s="40">
        <v>35</v>
      </c>
      <c r="W13" s="153">
        <v>46</v>
      </c>
      <c r="X13" s="153">
        <v>38</v>
      </c>
      <c r="Y13" s="2">
        <f t="shared" si="0"/>
        <v>696</v>
      </c>
    </row>
    <row r="14" spans="1:25" ht="19" x14ac:dyDescent="0.25">
      <c r="B14" s="5" t="s">
        <v>49</v>
      </c>
      <c r="C14" s="40">
        <f>6+5</f>
        <v>11</v>
      </c>
      <c r="D14" s="40">
        <v>11</v>
      </c>
      <c r="E14" s="40">
        <v>9</v>
      </c>
      <c r="F14" s="40">
        <v>28</v>
      </c>
      <c r="G14" s="40">
        <v>4</v>
      </c>
      <c r="H14" s="153">
        <v>4</v>
      </c>
      <c r="I14" s="40">
        <v>14</v>
      </c>
      <c r="J14" s="40">
        <v>18</v>
      </c>
      <c r="K14" s="153">
        <v>25</v>
      </c>
      <c r="L14" s="153">
        <v>30</v>
      </c>
      <c r="M14" s="153">
        <v>34</v>
      </c>
      <c r="N14" s="40">
        <v>8</v>
      </c>
      <c r="O14" s="40">
        <v>7</v>
      </c>
      <c r="P14" s="40">
        <v>22</v>
      </c>
      <c r="Q14" s="40">
        <v>18</v>
      </c>
      <c r="R14" s="40">
        <v>11</v>
      </c>
      <c r="S14" s="40">
        <v>12</v>
      </c>
      <c r="T14" s="40">
        <v>7</v>
      </c>
      <c r="U14" s="40">
        <v>16</v>
      </c>
      <c r="V14" s="40">
        <v>20</v>
      </c>
      <c r="W14" s="153">
        <v>30</v>
      </c>
      <c r="X14" s="153">
        <v>36</v>
      </c>
      <c r="Y14" s="2">
        <f t="shared" si="0"/>
        <v>375</v>
      </c>
    </row>
    <row r="15" spans="1:25" ht="19" x14ac:dyDescent="0.25">
      <c r="B15" s="5" t="s">
        <v>28</v>
      </c>
      <c r="C15" s="40">
        <f>25+12</f>
        <v>37</v>
      </c>
      <c r="D15" s="40">
        <v>38</v>
      </c>
      <c r="E15" s="40">
        <v>30</v>
      </c>
      <c r="F15" s="40">
        <v>18</v>
      </c>
      <c r="G15" s="40">
        <v>40</v>
      </c>
      <c r="H15" s="153">
        <v>36</v>
      </c>
      <c r="I15" s="153">
        <v>44</v>
      </c>
      <c r="J15" s="153">
        <v>39</v>
      </c>
      <c r="K15" s="153">
        <v>34</v>
      </c>
      <c r="L15" s="153">
        <v>50</v>
      </c>
      <c r="M15" s="153">
        <v>40</v>
      </c>
      <c r="N15" s="40">
        <v>12</v>
      </c>
      <c r="O15" s="40">
        <v>19</v>
      </c>
      <c r="P15" s="40">
        <v>16</v>
      </c>
      <c r="Q15" s="40">
        <v>8</v>
      </c>
      <c r="R15" s="40">
        <v>0</v>
      </c>
      <c r="S15" s="40">
        <v>19</v>
      </c>
      <c r="T15" s="40">
        <v>21</v>
      </c>
      <c r="U15" s="40">
        <v>14</v>
      </c>
      <c r="V15" s="40">
        <v>9</v>
      </c>
      <c r="W15" s="153">
        <v>34</v>
      </c>
      <c r="X15" s="153">
        <v>30</v>
      </c>
      <c r="Y15" s="2">
        <f t="shared" si="0"/>
        <v>588</v>
      </c>
    </row>
    <row r="16" spans="1:25" ht="19" x14ac:dyDescent="0.25">
      <c r="B16" s="5" t="s">
        <v>15</v>
      </c>
      <c r="C16" s="40">
        <f>11+10</f>
        <v>21</v>
      </c>
      <c r="D16" s="40">
        <v>9</v>
      </c>
      <c r="E16" s="40">
        <v>6</v>
      </c>
      <c r="F16" s="40">
        <v>33</v>
      </c>
      <c r="G16" s="40">
        <v>28</v>
      </c>
      <c r="H16" s="40">
        <f>13+8</f>
        <v>21</v>
      </c>
      <c r="I16" s="40">
        <v>18</v>
      </c>
      <c r="J16" s="40">
        <v>17</v>
      </c>
      <c r="K16" s="153">
        <f>5+3</f>
        <v>8</v>
      </c>
      <c r="L16" s="153">
        <v>32</v>
      </c>
      <c r="M16" s="153">
        <v>36</v>
      </c>
      <c r="N16" s="40">
        <v>11</v>
      </c>
      <c r="O16" s="40">
        <v>27</v>
      </c>
      <c r="P16" s="40">
        <v>9</v>
      </c>
      <c r="Q16" s="40">
        <v>11</v>
      </c>
      <c r="R16" s="40">
        <v>15</v>
      </c>
      <c r="S16" s="40">
        <v>14</v>
      </c>
      <c r="T16" s="40">
        <v>7</v>
      </c>
      <c r="U16" s="40">
        <v>22</v>
      </c>
      <c r="V16" s="40">
        <v>8</v>
      </c>
      <c r="W16" s="153">
        <v>36</v>
      </c>
      <c r="X16" s="153">
        <v>34</v>
      </c>
      <c r="Y16" s="2">
        <f t="shared" si="0"/>
        <v>423</v>
      </c>
    </row>
    <row r="17" spans="2:25" ht="19" x14ac:dyDescent="0.25">
      <c r="B17" s="5" t="s">
        <v>7</v>
      </c>
      <c r="C17" s="40">
        <f>26+20</f>
        <v>46</v>
      </c>
      <c r="D17" s="40">
        <v>49</v>
      </c>
      <c r="E17" s="40">
        <v>28</v>
      </c>
      <c r="F17" s="40">
        <v>29</v>
      </c>
      <c r="G17" s="40">
        <v>35</v>
      </c>
      <c r="H17" s="40">
        <f>18+16</f>
        <v>34</v>
      </c>
      <c r="I17" s="153">
        <v>36</v>
      </c>
      <c r="J17" s="153">
        <v>34</v>
      </c>
      <c r="K17" s="40">
        <f>17+8</f>
        <v>25</v>
      </c>
      <c r="L17" s="153">
        <v>46</v>
      </c>
      <c r="M17" s="153">
        <v>52</v>
      </c>
      <c r="N17" s="40">
        <v>37</v>
      </c>
      <c r="O17" s="40">
        <v>37</v>
      </c>
      <c r="P17" s="40">
        <v>49</v>
      </c>
      <c r="Q17" s="40">
        <v>52</v>
      </c>
      <c r="R17" s="40">
        <v>38</v>
      </c>
      <c r="S17" s="40">
        <v>54</v>
      </c>
      <c r="T17" s="40">
        <v>48</v>
      </c>
      <c r="U17" s="40">
        <v>48</v>
      </c>
      <c r="V17" s="40">
        <v>49</v>
      </c>
      <c r="W17" s="153">
        <v>56</v>
      </c>
      <c r="X17" s="153">
        <v>56</v>
      </c>
      <c r="Y17" s="2">
        <f t="shared" si="0"/>
        <v>938</v>
      </c>
    </row>
    <row r="18" spans="2:25" ht="19" x14ac:dyDescent="0.25">
      <c r="B18" s="5" t="s">
        <v>27</v>
      </c>
      <c r="C18" s="40">
        <f>7+2</f>
        <v>9</v>
      </c>
      <c r="D18" s="40">
        <v>7</v>
      </c>
      <c r="E18" s="40">
        <v>21</v>
      </c>
      <c r="F18" s="40">
        <v>8</v>
      </c>
      <c r="G18" s="40">
        <v>8</v>
      </c>
      <c r="H18" s="40">
        <f>12+2</f>
        <v>14</v>
      </c>
      <c r="I18" s="40">
        <f>7+3</f>
        <v>10</v>
      </c>
      <c r="J18" s="40">
        <v>16</v>
      </c>
      <c r="K18" s="40">
        <v>15</v>
      </c>
      <c r="L18" s="40">
        <v>40</v>
      </c>
      <c r="M18" s="40">
        <v>0</v>
      </c>
      <c r="N18" s="40">
        <v>23</v>
      </c>
      <c r="O18" s="40">
        <v>25</v>
      </c>
      <c r="P18" s="40">
        <v>28</v>
      </c>
      <c r="Q18" s="40">
        <v>32</v>
      </c>
      <c r="R18" s="40">
        <v>8</v>
      </c>
      <c r="S18" s="40">
        <v>26</v>
      </c>
      <c r="T18" s="40">
        <v>34</v>
      </c>
      <c r="U18" s="40">
        <v>20</v>
      </c>
      <c r="V18" s="40">
        <v>26</v>
      </c>
      <c r="W18" s="153">
        <v>50</v>
      </c>
      <c r="X18" s="153">
        <v>46</v>
      </c>
      <c r="Y18" s="2">
        <f t="shared" si="0"/>
        <v>466</v>
      </c>
    </row>
    <row r="20" spans="2:25" x14ac:dyDescent="0.2">
      <c r="B20" s="194" t="s">
        <v>159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</row>
    <row r="21" spans="2:25" x14ac:dyDescent="0.2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</row>
    <row r="22" spans="2:25" x14ac:dyDescent="0.2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</row>
    <row r="24" spans="2:25" ht="19" x14ac:dyDescent="0.25">
      <c r="E24" s="167"/>
      <c r="F24" s="168" t="s">
        <v>6</v>
      </c>
      <c r="G24" s="168" t="s">
        <v>157</v>
      </c>
      <c r="H24" s="24"/>
      <c r="I24" s="182"/>
      <c r="J24" s="182"/>
      <c r="K24" s="110" t="s">
        <v>136</v>
      </c>
      <c r="L24" t="s">
        <v>6</v>
      </c>
      <c r="M24" t="s">
        <v>95</v>
      </c>
      <c r="N24" t="s">
        <v>932</v>
      </c>
    </row>
    <row r="25" spans="2:25" ht="19" x14ac:dyDescent="0.25">
      <c r="E25" s="167">
        <v>1</v>
      </c>
      <c r="F25" s="12" t="s">
        <v>7</v>
      </c>
      <c r="G25" s="167">
        <v>938</v>
      </c>
      <c r="H25" s="24"/>
      <c r="I25" s="15"/>
      <c r="J25" s="24"/>
      <c r="K25" s="178">
        <v>1</v>
      </c>
      <c r="L25" s="5" t="s">
        <v>8</v>
      </c>
      <c r="M25">
        <v>938</v>
      </c>
      <c r="N25">
        <v>13.5</v>
      </c>
    </row>
    <row r="26" spans="2:25" ht="19" x14ac:dyDescent="0.25">
      <c r="E26" s="167">
        <v>2</v>
      </c>
      <c r="F26" s="12" t="s">
        <v>8</v>
      </c>
      <c r="G26" s="167">
        <v>937</v>
      </c>
      <c r="H26" s="24"/>
      <c r="I26" s="15"/>
      <c r="J26" s="24"/>
      <c r="K26" s="178">
        <v>1</v>
      </c>
      <c r="L26" s="5" t="s">
        <v>7</v>
      </c>
      <c r="M26">
        <v>938</v>
      </c>
      <c r="N26">
        <v>13.5</v>
      </c>
    </row>
    <row r="27" spans="2:25" ht="19" x14ac:dyDescent="0.25">
      <c r="E27" s="167">
        <v>3</v>
      </c>
      <c r="F27" s="12" t="s">
        <v>11</v>
      </c>
      <c r="G27" s="167">
        <v>880</v>
      </c>
      <c r="H27" s="24"/>
      <c r="I27" s="15"/>
      <c r="J27" s="24"/>
      <c r="K27" s="178">
        <v>3</v>
      </c>
      <c r="L27" s="5" t="s">
        <v>11</v>
      </c>
      <c r="M27">
        <v>881</v>
      </c>
      <c r="N27">
        <v>12</v>
      </c>
    </row>
    <row r="28" spans="2:25" ht="19" x14ac:dyDescent="0.25">
      <c r="E28" s="167">
        <v>4</v>
      </c>
      <c r="F28" s="12" t="s">
        <v>23</v>
      </c>
      <c r="G28" s="167">
        <v>824</v>
      </c>
      <c r="H28" s="24"/>
      <c r="I28" s="15"/>
      <c r="J28" s="24"/>
      <c r="K28" s="178">
        <v>4</v>
      </c>
      <c r="L28" s="5" t="s">
        <v>23</v>
      </c>
      <c r="M28">
        <v>823</v>
      </c>
      <c r="N28">
        <v>11</v>
      </c>
    </row>
    <row r="29" spans="2:25" ht="19" x14ac:dyDescent="0.25">
      <c r="E29" s="167">
        <v>5</v>
      </c>
      <c r="F29" s="12" t="s">
        <v>24</v>
      </c>
      <c r="G29" s="167">
        <v>795</v>
      </c>
      <c r="H29" s="24"/>
      <c r="I29" s="15"/>
      <c r="J29" s="24"/>
      <c r="K29" s="178">
        <v>5</v>
      </c>
      <c r="L29" s="5" t="s">
        <v>24</v>
      </c>
      <c r="M29">
        <v>796</v>
      </c>
      <c r="N29">
        <v>10</v>
      </c>
    </row>
    <row r="30" spans="2:25" ht="19" x14ac:dyDescent="0.25">
      <c r="E30" s="167">
        <v>6</v>
      </c>
      <c r="F30" s="12" t="s">
        <v>12</v>
      </c>
      <c r="G30" s="167">
        <v>776</v>
      </c>
      <c r="H30" s="24"/>
      <c r="I30" s="15"/>
      <c r="J30" s="24"/>
      <c r="K30" s="178">
        <v>6</v>
      </c>
      <c r="L30" s="5" t="s">
        <v>12</v>
      </c>
      <c r="M30">
        <v>776</v>
      </c>
      <c r="N30">
        <v>9</v>
      </c>
    </row>
    <row r="31" spans="2:25" ht="19" x14ac:dyDescent="0.25">
      <c r="E31" s="167">
        <v>7</v>
      </c>
      <c r="F31" s="12" t="s">
        <v>31</v>
      </c>
      <c r="G31" s="167">
        <v>768</v>
      </c>
      <c r="H31" s="24"/>
      <c r="I31" s="15"/>
      <c r="J31" s="24"/>
      <c r="K31" s="178">
        <v>7</v>
      </c>
      <c r="L31" s="5" t="s">
        <v>31</v>
      </c>
      <c r="M31">
        <v>768</v>
      </c>
      <c r="N31">
        <v>8</v>
      </c>
    </row>
    <row r="32" spans="2:25" ht="19" x14ac:dyDescent="0.25">
      <c r="E32" s="167">
        <v>8</v>
      </c>
      <c r="F32" s="12" t="s">
        <v>16</v>
      </c>
      <c r="G32" s="167">
        <v>697</v>
      </c>
      <c r="H32" s="24"/>
      <c r="I32" s="15"/>
      <c r="J32" s="24"/>
      <c r="K32" s="178">
        <v>8</v>
      </c>
      <c r="L32" s="5" t="s">
        <v>32</v>
      </c>
      <c r="M32">
        <v>696</v>
      </c>
      <c r="N32">
        <v>7</v>
      </c>
    </row>
    <row r="33" spans="5:14" ht="19" x14ac:dyDescent="0.25">
      <c r="E33" s="167">
        <v>9</v>
      </c>
      <c r="F33" s="12" t="s">
        <v>32</v>
      </c>
      <c r="G33" s="167">
        <v>695</v>
      </c>
      <c r="H33" s="24"/>
      <c r="I33" s="15"/>
      <c r="J33" s="24"/>
      <c r="K33" s="178">
        <v>9</v>
      </c>
      <c r="L33" s="5" t="s">
        <v>16</v>
      </c>
      <c r="M33">
        <v>692</v>
      </c>
      <c r="N33">
        <v>6</v>
      </c>
    </row>
    <row r="34" spans="5:14" ht="19" x14ac:dyDescent="0.25">
      <c r="E34" s="167">
        <v>10</v>
      </c>
      <c r="F34" s="12" t="s">
        <v>28</v>
      </c>
      <c r="G34" s="167">
        <v>587</v>
      </c>
      <c r="H34" s="24"/>
      <c r="I34" s="15"/>
      <c r="J34" s="24"/>
      <c r="K34" s="178">
        <v>10</v>
      </c>
      <c r="L34" s="5" t="s">
        <v>28</v>
      </c>
      <c r="M34">
        <v>588</v>
      </c>
      <c r="N34">
        <v>5</v>
      </c>
    </row>
    <row r="35" spans="5:14" ht="19" x14ac:dyDescent="0.25">
      <c r="E35" s="167">
        <v>11</v>
      </c>
      <c r="F35" s="12" t="s">
        <v>20</v>
      </c>
      <c r="G35" s="167">
        <v>511</v>
      </c>
      <c r="H35" s="24"/>
      <c r="I35" s="15"/>
      <c r="J35" s="24"/>
      <c r="K35" s="178">
        <v>11</v>
      </c>
      <c r="L35" s="5" t="s">
        <v>20</v>
      </c>
      <c r="M35">
        <v>511</v>
      </c>
      <c r="N35">
        <v>4</v>
      </c>
    </row>
    <row r="36" spans="5:14" ht="19" x14ac:dyDescent="0.25">
      <c r="E36" s="167">
        <v>12</v>
      </c>
      <c r="F36" s="12" t="s">
        <v>27</v>
      </c>
      <c r="G36" s="167">
        <v>466</v>
      </c>
      <c r="H36" s="24"/>
      <c r="I36" s="15"/>
      <c r="J36" s="24"/>
      <c r="K36" s="178">
        <v>12</v>
      </c>
      <c r="L36" s="5" t="s">
        <v>27</v>
      </c>
      <c r="M36">
        <v>466</v>
      </c>
      <c r="N36">
        <v>3</v>
      </c>
    </row>
    <row r="37" spans="5:14" ht="19" x14ac:dyDescent="0.25">
      <c r="E37" s="167">
        <v>13</v>
      </c>
      <c r="F37" s="12" t="s">
        <v>15</v>
      </c>
      <c r="G37" s="167">
        <v>423</v>
      </c>
      <c r="H37" s="24"/>
      <c r="I37" s="15"/>
      <c r="J37" s="24"/>
      <c r="K37" s="178">
        <v>13</v>
      </c>
      <c r="L37" s="5" t="s">
        <v>15</v>
      </c>
      <c r="M37">
        <v>423</v>
      </c>
      <c r="N37">
        <v>2</v>
      </c>
    </row>
    <row r="38" spans="5:14" ht="19" x14ac:dyDescent="0.25">
      <c r="E38" s="167">
        <v>14</v>
      </c>
      <c r="F38" s="12" t="s">
        <v>49</v>
      </c>
      <c r="G38" s="167">
        <v>375</v>
      </c>
      <c r="H38" s="24"/>
      <c r="I38" s="15"/>
      <c r="J38" s="24"/>
      <c r="K38" s="178">
        <v>14</v>
      </c>
      <c r="L38" s="5" t="s">
        <v>49</v>
      </c>
      <c r="M38">
        <v>375</v>
      </c>
      <c r="N38">
        <v>1</v>
      </c>
    </row>
  </sheetData>
  <sortState ref="L25:M38">
    <sortCondition descending="1" ref="M25:M38"/>
  </sortState>
  <mergeCells count="6">
    <mergeCell ref="B2:Y2"/>
    <mergeCell ref="B20:Y22"/>
    <mergeCell ref="B3:B4"/>
    <mergeCell ref="C3:M3"/>
    <mergeCell ref="N3:X3"/>
    <mergeCell ref="Y3:Y4"/>
  </mergeCells>
  <pageMargins left="0.11811023622047245" right="0.11811023622047245" top="0.15748031496062992" bottom="0.15748031496062992" header="0.19685039370078741" footer="0.11811023622047245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zoomScale="80" zoomScaleNormal="80" workbookViewId="0">
      <selection activeCell="D8" sqref="D8"/>
    </sheetView>
  </sheetViews>
  <sheetFormatPr baseColWidth="10" defaultColWidth="11" defaultRowHeight="16" x14ac:dyDescent="0.2"/>
  <cols>
    <col min="3" max="3" width="13" customWidth="1"/>
    <col min="4" max="4" width="32.33203125" customWidth="1"/>
    <col min="10" max="10" width="13" customWidth="1"/>
    <col min="11" max="11" width="32.33203125" customWidth="1"/>
  </cols>
  <sheetData>
    <row r="1" spans="1:14" ht="16" customHeight="1" x14ac:dyDescent="0.2">
      <c r="A1" s="198" t="s">
        <v>111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x14ac:dyDescent="0.25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</row>
    <row r="7" spans="1:14" x14ac:dyDescent="0.2">
      <c r="A7" s="2" t="s">
        <v>113</v>
      </c>
      <c r="B7" s="39" t="s">
        <v>114</v>
      </c>
      <c r="C7" s="2" t="s">
        <v>115</v>
      </c>
      <c r="D7" s="2" t="s">
        <v>116</v>
      </c>
      <c r="E7" s="39" t="s">
        <v>6</v>
      </c>
      <c r="F7" s="44" t="s">
        <v>117</v>
      </c>
      <c r="H7" s="2" t="s">
        <v>113</v>
      </c>
      <c r="I7" s="39" t="s">
        <v>114</v>
      </c>
      <c r="J7" s="2" t="s">
        <v>115</v>
      </c>
      <c r="K7" s="2" t="s">
        <v>116</v>
      </c>
      <c r="L7" s="39" t="s">
        <v>6</v>
      </c>
      <c r="M7" s="44" t="s">
        <v>117</v>
      </c>
      <c r="N7" s="2" t="s">
        <v>2</v>
      </c>
    </row>
    <row r="8" spans="1:14" x14ac:dyDescent="0.2">
      <c r="A8" s="89">
        <v>2</v>
      </c>
      <c r="B8" s="89"/>
      <c r="C8" s="89"/>
      <c r="D8" s="112" t="s">
        <v>167</v>
      </c>
      <c r="E8" s="103" t="s">
        <v>8</v>
      </c>
      <c r="F8" s="89">
        <v>12.91</v>
      </c>
      <c r="G8">
        <v>1</v>
      </c>
      <c r="H8" s="40"/>
      <c r="I8" s="40"/>
      <c r="J8" s="40"/>
      <c r="K8" s="112" t="s">
        <v>167</v>
      </c>
      <c r="L8" s="103" t="s">
        <v>8</v>
      </c>
      <c r="M8" s="40">
        <v>13.08</v>
      </c>
      <c r="N8" s="72">
        <v>28</v>
      </c>
    </row>
    <row r="9" spans="1:14" x14ac:dyDescent="0.2">
      <c r="A9" s="89">
        <v>1</v>
      </c>
      <c r="B9" s="89"/>
      <c r="C9" s="89"/>
      <c r="D9" s="112" t="s">
        <v>164</v>
      </c>
      <c r="E9" s="103" t="s">
        <v>28</v>
      </c>
      <c r="F9" s="89">
        <v>12.95</v>
      </c>
      <c r="G9">
        <v>2</v>
      </c>
      <c r="H9" s="40"/>
      <c r="I9" s="40"/>
      <c r="J9" s="40"/>
      <c r="K9" s="112" t="s">
        <v>181</v>
      </c>
      <c r="L9" s="103" t="s">
        <v>8</v>
      </c>
      <c r="M9" s="40">
        <v>13.4</v>
      </c>
      <c r="N9" s="72">
        <v>27</v>
      </c>
    </row>
    <row r="10" spans="1:14" x14ac:dyDescent="0.2">
      <c r="A10" s="89">
        <v>4</v>
      </c>
      <c r="B10" s="89"/>
      <c r="C10" s="89"/>
      <c r="D10" s="112" t="s">
        <v>181</v>
      </c>
      <c r="E10" s="103" t="s">
        <v>8</v>
      </c>
      <c r="F10" s="89">
        <v>13.22</v>
      </c>
      <c r="G10">
        <v>3</v>
      </c>
      <c r="H10" s="40"/>
      <c r="I10" s="40"/>
      <c r="J10" s="40"/>
      <c r="K10" s="114" t="s">
        <v>185</v>
      </c>
      <c r="L10" s="103" t="s">
        <v>20</v>
      </c>
      <c r="M10" s="40">
        <v>14.16</v>
      </c>
      <c r="N10" s="72">
        <v>26</v>
      </c>
    </row>
    <row r="11" spans="1:14" x14ac:dyDescent="0.2">
      <c r="A11" s="89">
        <v>1</v>
      </c>
      <c r="B11" s="89"/>
      <c r="C11" s="89"/>
      <c r="D11" s="112" t="s">
        <v>160</v>
      </c>
      <c r="E11" s="103" t="s">
        <v>12</v>
      </c>
      <c r="F11" s="89">
        <v>13.27</v>
      </c>
      <c r="G11">
        <v>4</v>
      </c>
      <c r="H11" s="40"/>
      <c r="I11" s="40"/>
      <c r="J11" s="40"/>
      <c r="K11" s="112" t="s">
        <v>164</v>
      </c>
      <c r="L11" s="103" t="s">
        <v>28</v>
      </c>
      <c r="M11" s="40">
        <v>14.22</v>
      </c>
      <c r="N11" s="72">
        <v>25</v>
      </c>
    </row>
    <row r="12" spans="1:14" x14ac:dyDescent="0.2">
      <c r="A12" s="89">
        <v>4</v>
      </c>
      <c r="B12" s="89"/>
      <c r="C12" s="89"/>
      <c r="D12" s="114" t="s">
        <v>185</v>
      </c>
      <c r="E12" s="103" t="s">
        <v>20</v>
      </c>
      <c r="F12" s="89">
        <v>13.77</v>
      </c>
      <c r="G12">
        <v>5</v>
      </c>
      <c r="H12" s="40"/>
      <c r="I12" s="40"/>
      <c r="J12" s="40"/>
      <c r="K12" s="111" t="s">
        <v>187</v>
      </c>
      <c r="L12" s="103" t="s">
        <v>31</v>
      </c>
      <c r="M12" s="40">
        <v>14.26</v>
      </c>
      <c r="N12" s="72">
        <v>24</v>
      </c>
    </row>
    <row r="13" spans="1:14" x14ac:dyDescent="0.2">
      <c r="A13" s="89">
        <v>1</v>
      </c>
      <c r="B13" s="89"/>
      <c r="C13" s="89"/>
      <c r="D13" s="112" t="s">
        <v>685</v>
      </c>
      <c r="E13" s="103" t="s">
        <v>23</v>
      </c>
      <c r="F13" s="89">
        <v>13.82</v>
      </c>
      <c r="G13">
        <v>6</v>
      </c>
      <c r="H13" s="40"/>
      <c r="I13" s="40"/>
      <c r="J13" s="40"/>
      <c r="K13" s="115" t="s">
        <v>175</v>
      </c>
      <c r="L13" s="103" t="s">
        <v>16</v>
      </c>
      <c r="M13" s="40">
        <v>14.31</v>
      </c>
      <c r="N13" s="72">
        <v>23</v>
      </c>
    </row>
    <row r="14" spans="1:14" x14ac:dyDescent="0.2">
      <c r="A14" s="89">
        <v>3</v>
      </c>
      <c r="B14" s="89"/>
      <c r="C14" s="89"/>
      <c r="D14" s="115" t="s">
        <v>175</v>
      </c>
      <c r="E14" s="103" t="s">
        <v>16</v>
      </c>
      <c r="F14" s="89">
        <v>13.88</v>
      </c>
      <c r="G14">
        <v>7</v>
      </c>
      <c r="H14" s="40"/>
      <c r="I14" s="40"/>
      <c r="J14" s="40"/>
      <c r="K14" s="112" t="s">
        <v>160</v>
      </c>
      <c r="L14" s="103" t="s">
        <v>12</v>
      </c>
      <c r="M14" s="40">
        <v>14.56</v>
      </c>
      <c r="N14" s="72">
        <v>22</v>
      </c>
    </row>
    <row r="15" spans="1:14" x14ac:dyDescent="0.2">
      <c r="A15" s="89">
        <v>4</v>
      </c>
      <c r="B15" s="89"/>
      <c r="C15" s="89"/>
      <c r="D15" s="111" t="s">
        <v>187</v>
      </c>
      <c r="E15" s="103" t="s">
        <v>31</v>
      </c>
      <c r="F15" s="89">
        <v>14.16</v>
      </c>
      <c r="G15">
        <v>8</v>
      </c>
      <c r="H15" s="40"/>
      <c r="I15" s="40"/>
      <c r="J15" s="40"/>
      <c r="K15" s="112" t="s">
        <v>685</v>
      </c>
      <c r="L15" s="103" t="s">
        <v>23</v>
      </c>
      <c r="M15" s="40">
        <v>15.21</v>
      </c>
      <c r="N15" s="72">
        <v>21</v>
      </c>
    </row>
    <row r="16" spans="1:14" x14ac:dyDescent="0.2">
      <c r="A16" s="40">
        <v>1</v>
      </c>
      <c r="B16" s="40"/>
      <c r="C16" s="40"/>
      <c r="D16" s="76" t="s">
        <v>166</v>
      </c>
      <c r="E16" s="75" t="s">
        <v>32</v>
      </c>
      <c r="F16" s="40">
        <v>14.2</v>
      </c>
      <c r="G16" s="45">
        <v>9</v>
      </c>
      <c r="H16" s="40">
        <v>1</v>
      </c>
      <c r="I16" s="40"/>
      <c r="J16" s="40"/>
      <c r="K16" s="76" t="s">
        <v>166</v>
      </c>
      <c r="L16" s="75" t="s">
        <v>32</v>
      </c>
      <c r="M16" s="40">
        <v>14.2</v>
      </c>
      <c r="N16" s="7">
        <v>20</v>
      </c>
    </row>
    <row r="17" spans="1:14" x14ac:dyDescent="0.2">
      <c r="A17" s="40">
        <v>3</v>
      </c>
      <c r="B17" s="40"/>
      <c r="C17" s="40"/>
      <c r="D17" s="76" t="s">
        <v>257</v>
      </c>
      <c r="E17" s="75" t="s">
        <v>23</v>
      </c>
      <c r="F17" s="40">
        <v>14.32</v>
      </c>
      <c r="G17" s="45">
        <f t="shared" ref="G17:G35" si="0">G16+1</f>
        <v>10</v>
      </c>
      <c r="H17" s="40">
        <v>3</v>
      </c>
      <c r="I17" s="40"/>
      <c r="J17" s="40"/>
      <c r="K17" s="76" t="s">
        <v>257</v>
      </c>
      <c r="L17" s="75" t="s">
        <v>23</v>
      </c>
      <c r="M17" s="40">
        <v>14.32</v>
      </c>
      <c r="N17" s="7">
        <v>19</v>
      </c>
    </row>
    <row r="18" spans="1:14" x14ac:dyDescent="0.2">
      <c r="A18" s="40">
        <v>2</v>
      </c>
      <c r="B18" s="40"/>
      <c r="C18" s="40"/>
      <c r="D18" s="76" t="s">
        <v>169</v>
      </c>
      <c r="E18" s="75" t="s">
        <v>7</v>
      </c>
      <c r="F18" s="40">
        <v>14.47</v>
      </c>
      <c r="G18" s="45">
        <f t="shared" si="0"/>
        <v>11</v>
      </c>
      <c r="H18" s="40">
        <v>2</v>
      </c>
      <c r="I18" s="40"/>
      <c r="J18" s="40"/>
      <c r="K18" s="76" t="s">
        <v>169</v>
      </c>
      <c r="L18" s="75" t="s">
        <v>7</v>
      </c>
      <c r="M18" s="40">
        <v>14.47</v>
      </c>
      <c r="N18" s="7">
        <v>18</v>
      </c>
    </row>
    <row r="19" spans="1:14" x14ac:dyDescent="0.2">
      <c r="A19" s="40">
        <v>1</v>
      </c>
      <c r="B19" s="40"/>
      <c r="C19" s="40"/>
      <c r="D19" s="77" t="s">
        <v>161</v>
      </c>
      <c r="E19" s="75" t="s">
        <v>16</v>
      </c>
      <c r="F19" s="40">
        <v>14.51</v>
      </c>
      <c r="G19" s="45">
        <f t="shared" si="0"/>
        <v>12</v>
      </c>
      <c r="H19" s="40">
        <v>1</v>
      </c>
      <c r="I19" s="40"/>
      <c r="J19" s="40"/>
      <c r="K19" s="77" t="s">
        <v>161</v>
      </c>
      <c r="L19" s="75" t="s">
        <v>16</v>
      </c>
      <c r="M19" s="40">
        <v>14.51</v>
      </c>
      <c r="N19" s="7">
        <v>17</v>
      </c>
    </row>
    <row r="20" spans="1:14" x14ac:dyDescent="0.2">
      <c r="A20" s="40">
        <v>4</v>
      </c>
      <c r="B20" s="40"/>
      <c r="C20" s="40"/>
      <c r="D20" s="76" t="s">
        <v>183</v>
      </c>
      <c r="E20" s="75" t="s">
        <v>7</v>
      </c>
      <c r="F20" s="40">
        <v>14.55</v>
      </c>
      <c r="G20" s="45">
        <f t="shared" si="0"/>
        <v>13</v>
      </c>
      <c r="H20" s="40">
        <v>4</v>
      </c>
      <c r="I20" s="40"/>
      <c r="J20" s="40"/>
      <c r="K20" s="76" t="s">
        <v>183</v>
      </c>
      <c r="L20" s="75" t="s">
        <v>7</v>
      </c>
      <c r="M20" s="40">
        <v>14.55</v>
      </c>
      <c r="N20" s="7">
        <v>16</v>
      </c>
    </row>
    <row r="21" spans="1:14" x14ac:dyDescent="0.2">
      <c r="A21" s="40">
        <v>3</v>
      </c>
      <c r="B21" s="40"/>
      <c r="C21" s="40"/>
      <c r="D21" s="76" t="s">
        <v>174</v>
      </c>
      <c r="E21" s="75" t="s">
        <v>12</v>
      </c>
      <c r="F21" s="40">
        <v>14.6</v>
      </c>
      <c r="G21" s="45">
        <f t="shared" si="0"/>
        <v>14</v>
      </c>
      <c r="H21" s="40">
        <v>3</v>
      </c>
      <c r="I21" s="40"/>
      <c r="J21" s="40"/>
      <c r="K21" s="76" t="s">
        <v>174</v>
      </c>
      <c r="L21" s="75" t="s">
        <v>12</v>
      </c>
      <c r="M21" s="40">
        <v>14.6</v>
      </c>
      <c r="N21" s="7">
        <v>15</v>
      </c>
    </row>
    <row r="22" spans="1:14" x14ac:dyDescent="0.2">
      <c r="A22" s="40">
        <v>3</v>
      </c>
      <c r="B22" s="40"/>
      <c r="C22" s="40"/>
      <c r="D22" s="76" t="s">
        <v>180</v>
      </c>
      <c r="E22" s="75" t="s">
        <v>32</v>
      </c>
      <c r="F22" s="40">
        <v>14.98</v>
      </c>
      <c r="G22" s="45">
        <f t="shared" si="0"/>
        <v>15</v>
      </c>
      <c r="H22" s="40">
        <v>3</v>
      </c>
      <c r="I22" s="40"/>
      <c r="J22" s="40"/>
      <c r="K22" s="76" t="s">
        <v>180</v>
      </c>
      <c r="L22" s="75" t="s">
        <v>32</v>
      </c>
      <c r="M22" s="40">
        <v>14.98</v>
      </c>
      <c r="N22" s="7">
        <v>14</v>
      </c>
    </row>
    <row r="23" spans="1:14" x14ac:dyDescent="0.2">
      <c r="A23" s="40">
        <v>4</v>
      </c>
      <c r="B23" s="40"/>
      <c r="C23" s="40"/>
      <c r="D23" s="76" t="s">
        <v>184</v>
      </c>
      <c r="E23" s="75" t="s">
        <v>15</v>
      </c>
      <c r="F23" s="40">
        <v>15.12</v>
      </c>
      <c r="G23" s="45">
        <f t="shared" si="0"/>
        <v>16</v>
      </c>
      <c r="H23" s="40">
        <v>4</v>
      </c>
      <c r="I23" s="40"/>
      <c r="J23" s="40"/>
      <c r="K23" s="76" t="s">
        <v>184</v>
      </c>
      <c r="L23" s="75" t="s">
        <v>15</v>
      </c>
      <c r="M23" s="40">
        <v>15.12</v>
      </c>
      <c r="N23" s="7">
        <v>13</v>
      </c>
    </row>
    <row r="24" spans="1:14" x14ac:dyDescent="0.2">
      <c r="A24" s="40">
        <v>2</v>
      </c>
      <c r="B24" s="40"/>
      <c r="C24" s="40"/>
      <c r="D24" s="76" t="s">
        <v>172</v>
      </c>
      <c r="E24" s="75" t="s">
        <v>27</v>
      </c>
      <c r="F24" s="40">
        <v>15.14</v>
      </c>
      <c r="G24" s="45">
        <f t="shared" si="0"/>
        <v>17</v>
      </c>
      <c r="H24" s="40">
        <v>2</v>
      </c>
      <c r="I24" s="40"/>
      <c r="J24" s="40"/>
      <c r="K24" s="76" t="s">
        <v>172</v>
      </c>
      <c r="L24" s="75" t="s">
        <v>27</v>
      </c>
      <c r="M24" s="40">
        <v>15.14</v>
      </c>
      <c r="N24" s="7">
        <v>12</v>
      </c>
    </row>
    <row r="25" spans="1:14" x14ac:dyDescent="0.2">
      <c r="A25" s="40">
        <v>3</v>
      </c>
      <c r="B25" s="40"/>
      <c r="C25" s="40"/>
      <c r="D25" s="76" t="s">
        <v>178</v>
      </c>
      <c r="E25" s="75" t="s">
        <v>28</v>
      </c>
      <c r="F25" s="40">
        <v>15.25</v>
      </c>
      <c r="G25" s="45">
        <f t="shared" si="0"/>
        <v>18</v>
      </c>
      <c r="H25" s="40">
        <v>3</v>
      </c>
      <c r="I25" s="40"/>
      <c r="J25" s="40"/>
      <c r="K25" s="76" t="s">
        <v>178</v>
      </c>
      <c r="L25" s="75" t="s">
        <v>28</v>
      </c>
      <c r="M25" s="40">
        <v>15.25</v>
      </c>
      <c r="N25" s="7">
        <v>11</v>
      </c>
    </row>
    <row r="26" spans="1:14" x14ac:dyDescent="0.2">
      <c r="A26" s="40">
        <v>2</v>
      </c>
      <c r="B26" s="40"/>
      <c r="C26" s="40"/>
      <c r="D26" s="77" t="s">
        <v>173</v>
      </c>
      <c r="E26" s="75" t="s">
        <v>31</v>
      </c>
      <c r="F26" s="40">
        <v>15.31</v>
      </c>
      <c r="G26" s="45">
        <f t="shared" si="0"/>
        <v>19</v>
      </c>
      <c r="H26" s="40">
        <v>2</v>
      </c>
      <c r="I26" s="40"/>
      <c r="J26" s="40"/>
      <c r="K26" s="77" t="s">
        <v>173</v>
      </c>
      <c r="L26" s="75" t="s">
        <v>31</v>
      </c>
      <c r="M26" s="40">
        <v>15.31</v>
      </c>
      <c r="N26" s="7">
        <v>10</v>
      </c>
    </row>
    <row r="27" spans="1:14" x14ac:dyDescent="0.2">
      <c r="A27" s="40">
        <v>2</v>
      </c>
      <c r="B27" s="40"/>
      <c r="C27" s="40"/>
      <c r="D27" s="78" t="s">
        <v>171</v>
      </c>
      <c r="E27" s="75" t="s">
        <v>20</v>
      </c>
      <c r="F27" s="40">
        <v>15.35</v>
      </c>
      <c r="G27" s="45">
        <f t="shared" si="0"/>
        <v>20</v>
      </c>
      <c r="H27" s="40">
        <v>2</v>
      </c>
      <c r="I27" s="40"/>
      <c r="J27" s="40"/>
      <c r="K27" s="78" t="s">
        <v>171</v>
      </c>
      <c r="L27" s="75" t="s">
        <v>20</v>
      </c>
      <c r="M27" s="40">
        <v>15.35</v>
      </c>
      <c r="N27" s="7">
        <v>9</v>
      </c>
    </row>
    <row r="28" spans="1:14" x14ac:dyDescent="0.2">
      <c r="A28" s="40">
        <v>2</v>
      </c>
      <c r="B28" s="40"/>
      <c r="C28" s="40"/>
      <c r="D28" s="76" t="s">
        <v>170</v>
      </c>
      <c r="E28" s="75" t="s">
        <v>15</v>
      </c>
      <c r="F28" s="40">
        <v>15.47</v>
      </c>
      <c r="G28" s="45">
        <f t="shared" si="0"/>
        <v>21</v>
      </c>
      <c r="H28" s="40">
        <v>2</v>
      </c>
      <c r="I28" s="40"/>
      <c r="J28" s="40"/>
      <c r="K28" s="76" t="s">
        <v>170</v>
      </c>
      <c r="L28" s="75" t="s">
        <v>15</v>
      </c>
      <c r="M28" s="40">
        <v>15.47</v>
      </c>
      <c r="N28" s="7">
        <v>8</v>
      </c>
    </row>
    <row r="29" spans="1:14" x14ac:dyDescent="0.2">
      <c r="A29" s="40">
        <v>2</v>
      </c>
      <c r="B29" s="40"/>
      <c r="C29" s="40"/>
      <c r="D29" s="76" t="s">
        <v>168</v>
      </c>
      <c r="E29" s="75" t="s">
        <v>11</v>
      </c>
      <c r="F29" s="40">
        <v>15.59</v>
      </c>
      <c r="G29" s="45">
        <f t="shared" si="0"/>
        <v>22</v>
      </c>
      <c r="H29" s="40">
        <v>2</v>
      </c>
      <c r="I29" s="40"/>
      <c r="J29" s="40"/>
      <c r="K29" s="76" t="s">
        <v>168</v>
      </c>
      <c r="L29" s="75" t="s">
        <v>11</v>
      </c>
      <c r="M29" s="40">
        <v>15.59</v>
      </c>
      <c r="N29" s="7">
        <v>7</v>
      </c>
    </row>
    <row r="30" spans="1:14" x14ac:dyDescent="0.2">
      <c r="A30" s="40">
        <v>3</v>
      </c>
      <c r="B30" s="40"/>
      <c r="C30" s="40"/>
      <c r="D30" s="77" t="s">
        <v>686</v>
      </c>
      <c r="E30" s="75" t="s">
        <v>24</v>
      </c>
      <c r="F30" s="40">
        <v>15.65</v>
      </c>
      <c r="G30" s="45">
        <f t="shared" si="0"/>
        <v>23</v>
      </c>
      <c r="H30" s="40">
        <v>3</v>
      </c>
      <c r="I30" s="40"/>
      <c r="J30" s="40"/>
      <c r="K30" s="77" t="s">
        <v>686</v>
      </c>
      <c r="L30" s="75" t="s">
        <v>24</v>
      </c>
      <c r="M30" s="40">
        <v>15.65</v>
      </c>
      <c r="N30" s="7">
        <v>6</v>
      </c>
    </row>
    <row r="31" spans="1:14" x14ac:dyDescent="0.2">
      <c r="A31" s="40">
        <v>4</v>
      </c>
      <c r="B31" s="40"/>
      <c r="C31" s="40"/>
      <c r="D31" s="76" t="s">
        <v>182</v>
      </c>
      <c r="E31" s="75" t="s">
        <v>11</v>
      </c>
      <c r="F31" s="40">
        <v>15.7</v>
      </c>
      <c r="G31" s="45">
        <f t="shared" si="0"/>
        <v>24</v>
      </c>
      <c r="H31" s="40">
        <v>4</v>
      </c>
      <c r="I31" s="40"/>
      <c r="J31" s="40"/>
      <c r="K31" s="76" t="s">
        <v>182</v>
      </c>
      <c r="L31" s="75" t="s">
        <v>11</v>
      </c>
      <c r="M31" s="40">
        <v>15.7</v>
      </c>
      <c r="N31" s="7">
        <v>5</v>
      </c>
    </row>
    <row r="32" spans="1:14" x14ac:dyDescent="0.2">
      <c r="A32" s="40">
        <v>1</v>
      </c>
      <c r="B32" s="40"/>
      <c r="C32" s="40"/>
      <c r="D32" s="77" t="s">
        <v>684</v>
      </c>
      <c r="E32" s="75" t="s">
        <v>24</v>
      </c>
      <c r="F32" s="40">
        <v>15.89</v>
      </c>
      <c r="G32" s="45">
        <f t="shared" si="0"/>
        <v>25</v>
      </c>
      <c r="H32" s="40">
        <v>1</v>
      </c>
      <c r="I32" s="40"/>
      <c r="J32" s="40"/>
      <c r="K32" s="77" t="s">
        <v>684</v>
      </c>
      <c r="L32" s="75" t="s">
        <v>24</v>
      </c>
      <c r="M32" s="40">
        <v>15.89</v>
      </c>
      <c r="N32" s="7">
        <v>4</v>
      </c>
    </row>
    <row r="33" spans="1:14" x14ac:dyDescent="0.2">
      <c r="A33" s="40">
        <v>1</v>
      </c>
      <c r="B33" s="40"/>
      <c r="C33" s="40"/>
      <c r="D33" s="76" t="s">
        <v>165</v>
      </c>
      <c r="E33" s="75" t="s">
        <v>19</v>
      </c>
      <c r="F33" s="40">
        <v>15.95</v>
      </c>
      <c r="G33" s="45">
        <f t="shared" si="0"/>
        <v>26</v>
      </c>
      <c r="H33" s="40">
        <v>1</v>
      </c>
      <c r="I33" s="40"/>
      <c r="J33" s="40"/>
      <c r="K33" s="76" t="s">
        <v>165</v>
      </c>
      <c r="L33" s="75" t="s">
        <v>19</v>
      </c>
      <c r="M33" s="40">
        <v>15.95</v>
      </c>
      <c r="N33" s="7">
        <v>3</v>
      </c>
    </row>
    <row r="34" spans="1:14" x14ac:dyDescent="0.2">
      <c r="A34" s="40">
        <v>4</v>
      </c>
      <c r="B34" s="40"/>
      <c r="C34" s="40"/>
      <c r="D34" s="76" t="s">
        <v>687</v>
      </c>
      <c r="E34" s="75" t="s">
        <v>27</v>
      </c>
      <c r="F34" s="40">
        <v>16.14</v>
      </c>
      <c r="G34" s="45">
        <f t="shared" si="0"/>
        <v>27</v>
      </c>
      <c r="H34" s="40">
        <v>4</v>
      </c>
      <c r="I34" s="40"/>
      <c r="J34" s="40"/>
      <c r="K34" s="76" t="s">
        <v>687</v>
      </c>
      <c r="L34" s="75" t="s">
        <v>27</v>
      </c>
      <c r="M34" s="40">
        <v>16.14</v>
      </c>
      <c r="N34" s="7">
        <v>2</v>
      </c>
    </row>
    <row r="35" spans="1:14" x14ac:dyDescent="0.2">
      <c r="A35" s="40">
        <v>3</v>
      </c>
      <c r="B35" s="40"/>
      <c r="C35" s="40"/>
      <c r="D35" s="76" t="s">
        <v>179</v>
      </c>
      <c r="E35" s="75" t="s">
        <v>19</v>
      </c>
      <c r="F35" s="40">
        <v>16.88</v>
      </c>
      <c r="G35" s="45">
        <f t="shared" si="0"/>
        <v>28</v>
      </c>
      <c r="H35" s="40">
        <v>3</v>
      </c>
      <c r="I35" s="40"/>
      <c r="J35" s="40"/>
      <c r="K35" s="76" t="s">
        <v>179</v>
      </c>
      <c r="L35" s="75" t="s">
        <v>19</v>
      </c>
      <c r="M35" s="40">
        <v>16.88</v>
      </c>
      <c r="N35" s="7">
        <v>1</v>
      </c>
    </row>
    <row r="37" spans="1:14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</row>
    <row r="38" spans="1:14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</row>
    <row r="39" spans="1:14" ht="16" customHeight="1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</row>
    <row r="41" spans="1:1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</row>
    <row r="42" spans="1:1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</row>
    <row r="43" spans="1:1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</row>
    <row r="45" spans="1:14" x14ac:dyDescent="0.2">
      <c r="H45" s="194" t="s">
        <v>123</v>
      </c>
      <c r="I45" s="194"/>
      <c r="J45" s="194"/>
      <c r="K45" s="194"/>
      <c r="L45" s="194"/>
      <c r="M45" s="194"/>
      <c r="N45" s="194"/>
    </row>
    <row r="46" spans="1:14" x14ac:dyDescent="0.2">
      <c r="H46" s="194"/>
      <c r="I46" s="194"/>
      <c r="J46" s="194"/>
      <c r="K46" s="194"/>
      <c r="L46" s="194"/>
      <c r="M46" s="194"/>
      <c r="N46" s="194"/>
    </row>
    <row r="47" spans="1:14" x14ac:dyDescent="0.2">
      <c r="H47" s="194"/>
      <c r="I47" s="194"/>
      <c r="J47" s="194"/>
      <c r="K47" s="194"/>
      <c r="L47" s="194"/>
      <c r="M47" s="194"/>
      <c r="N47" s="194"/>
    </row>
  </sheetData>
  <autoFilter ref="A7:F7">
    <sortState ref="A8:F35">
      <sortCondition ref="F7"/>
    </sortState>
  </autoFilter>
  <sortState ref="K8:M15">
    <sortCondition ref="M8:M15"/>
  </sortState>
  <mergeCells count="9">
    <mergeCell ref="H45:N47"/>
    <mergeCell ref="A1:N3"/>
    <mergeCell ref="A4:N5"/>
    <mergeCell ref="A6:F6"/>
    <mergeCell ref="A41:F43"/>
    <mergeCell ref="H6:N6"/>
    <mergeCell ref="H37:N39"/>
    <mergeCell ref="H41:N43"/>
    <mergeCell ref="A37:F39"/>
  </mergeCells>
  <phoneticPr fontId="18" type="noConversion"/>
  <pageMargins left="0.25" right="0.25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E1" workbookViewId="0">
      <selection activeCell="K8" sqref="K8:N35"/>
    </sheetView>
  </sheetViews>
  <sheetFormatPr baseColWidth="10" defaultColWidth="11" defaultRowHeight="16" x14ac:dyDescent="0.2"/>
  <cols>
    <col min="3" max="3" width="13" customWidth="1"/>
    <col min="4" max="4" width="32.33203125" customWidth="1"/>
    <col min="10" max="10" width="13" customWidth="1"/>
    <col min="11" max="11" width="32.33203125" customWidth="1"/>
  </cols>
  <sheetData>
    <row r="1" spans="1:14" ht="16" customHeight="1" x14ac:dyDescent="0.2">
      <c r="A1" s="198" t="s">
        <v>125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6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6" customHeight="1" x14ac:dyDescent="0.2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9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x14ac:dyDescent="0.25">
      <c r="A6" s="200" t="s">
        <v>124</v>
      </c>
      <c r="B6" s="200"/>
      <c r="C6" s="200"/>
      <c r="D6" s="200"/>
      <c r="E6" s="200"/>
      <c r="F6" s="200"/>
      <c r="G6" s="46"/>
      <c r="H6" s="210" t="s">
        <v>118</v>
      </c>
      <c r="I6" s="210"/>
      <c r="J6" s="210"/>
      <c r="K6" s="210"/>
      <c r="L6" s="210"/>
      <c r="M6" s="210"/>
      <c r="N6" s="210"/>
    </row>
    <row r="7" spans="1:14" x14ac:dyDescent="0.2">
      <c r="A7" s="2" t="s">
        <v>113</v>
      </c>
      <c r="B7" s="39" t="s">
        <v>114</v>
      </c>
      <c r="C7" s="2" t="s">
        <v>115</v>
      </c>
      <c r="D7" s="2" t="s">
        <v>116</v>
      </c>
      <c r="E7" s="39" t="s">
        <v>6</v>
      </c>
      <c r="F7" s="44" t="s">
        <v>117</v>
      </c>
      <c r="H7" s="2" t="s">
        <v>113</v>
      </c>
      <c r="I7" s="39" t="s">
        <v>114</v>
      </c>
      <c r="J7" s="2" t="s">
        <v>115</v>
      </c>
      <c r="K7" s="2" t="s">
        <v>116</v>
      </c>
      <c r="L7" s="39" t="s">
        <v>6</v>
      </c>
      <c r="M7" s="44" t="s">
        <v>117</v>
      </c>
      <c r="N7" s="2" t="s">
        <v>2</v>
      </c>
    </row>
    <row r="8" spans="1:14" x14ac:dyDescent="0.2">
      <c r="A8" s="89">
        <v>2</v>
      </c>
      <c r="B8" s="89"/>
      <c r="C8" s="89"/>
      <c r="D8" s="112" t="s">
        <v>167</v>
      </c>
      <c r="E8" s="103" t="s">
        <v>8</v>
      </c>
      <c r="F8" s="89">
        <v>27.57</v>
      </c>
      <c r="G8">
        <v>1</v>
      </c>
      <c r="H8" s="40"/>
      <c r="I8" s="40"/>
      <c r="J8" s="40"/>
      <c r="K8" s="112" t="s">
        <v>167</v>
      </c>
      <c r="L8" s="103" t="s">
        <v>8</v>
      </c>
      <c r="M8" s="40">
        <v>27.47</v>
      </c>
      <c r="N8" s="72">
        <v>28</v>
      </c>
    </row>
    <row r="9" spans="1:14" x14ac:dyDescent="0.2">
      <c r="A9" s="89">
        <v>1</v>
      </c>
      <c r="B9" s="89"/>
      <c r="C9" s="89"/>
      <c r="D9" s="112" t="s">
        <v>164</v>
      </c>
      <c r="E9" s="103" t="s">
        <v>28</v>
      </c>
      <c r="F9" s="89">
        <v>29.26</v>
      </c>
      <c r="G9">
        <v>2</v>
      </c>
      <c r="H9" s="40"/>
      <c r="I9" s="40"/>
      <c r="J9" s="40"/>
      <c r="K9" s="112" t="s">
        <v>780</v>
      </c>
      <c r="L9" s="103" t="s">
        <v>8</v>
      </c>
      <c r="M9" s="40">
        <v>29.27</v>
      </c>
      <c r="N9" s="72">
        <v>27</v>
      </c>
    </row>
    <row r="10" spans="1:14" x14ac:dyDescent="0.2">
      <c r="A10" s="89">
        <v>3</v>
      </c>
      <c r="B10" s="89"/>
      <c r="C10" s="89"/>
      <c r="D10" s="112" t="s">
        <v>195</v>
      </c>
      <c r="E10" s="103" t="s">
        <v>12</v>
      </c>
      <c r="F10" s="89">
        <v>29.37</v>
      </c>
      <c r="G10">
        <v>3</v>
      </c>
      <c r="H10" s="40"/>
      <c r="I10" s="40"/>
      <c r="J10" s="40"/>
      <c r="K10" s="112" t="s">
        <v>195</v>
      </c>
      <c r="L10" s="103" t="s">
        <v>12</v>
      </c>
      <c r="M10" s="40">
        <v>29.7</v>
      </c>
      <c r="N10" s="72">
        <v>26</v>
      </c>
    </row>
    <row r="11" spans="1:14" x14ac:dyDescent="0.2">
      <c r="A11" s="89">
        <v>4</v>
      </c>
      <c r="B11" s="89"/>
      <c r="C11" s="89"/>
      <c r="D11" s="112" t="s">
        <v>780</v>
      </c>
      <c r="E11" s="103" t="s">
        <v>8</v>
      </c>
      <c r="F11" s="89">
        <v>29.54</v>
      </c>
      <c r="H11" s="40"/>
      <c r="I11" s="40"/>
      <c r="J11" s="40"/>
      <c r="K11" s="112" t="s">
        <v>889</v>
      </c>
      <c r="L11" s="103" t="s">
        <v>28</v>
      </c>
      <c r="M11" s="40">
        <v>30.33</v>
      </c>
      <c r="N11" s="72">
        <v>25</v>
      </c>
    </row>
    <row r="12" spans="1:14" x14ac:dyDescent="0.2">
      <c r="A12" s="89">
        <v>1</v>
      </c>
      <c r="B12" s="89"/>
      <c r="C12" s="89"/>
      <c r="D12" s="112" t="s">
        <v>188</v>
      </c>
      <c r="E12" s="103" t="s">
        <v>12</v>
      </c>
      <c r="F12" s="89">
        <v>30.09</v>
      </c>
      <c r="H12" s="40"/>
      <c r="I12" s="40"/>
      <c r="J12" s="40"/>
      <c r="K12" s="111" t="s">
        <v>206</v>
      </c>
      <c r="L12" s="103" t="s">
        <v>31</v>
      </c>
      <c r="M12" s="40">
        <v>30.5</v>
      </c>
      <c r="N12" s="72">
        <v>24</v>
      </c>
    </row>
    <row r="13" spans="1:14" x14ac:dyDescent="0.2">
      <c r="A13" s="89">
        <v>4</v>
      </c>
      <c r="B13" s="89"/>
      <c r="C13" s="89"/>
      <c r="D13" s="111" t="s">
        <v>206</v>
      </c>
      <c r="E13" s="103" t="s">
        <v>31</v>
      </c>
      <c r="F13" s="89">
        <v>30.55</v>
      </c>
      <c r="H13" s="40"/>
      <c r="I13" s="40"/>
      <c r="J13" s="40"/>
      <c r="K13" s="112" t="s">
        <v>183</v>
      </c>
      <c r="L13" s="103" t="s">
        <v>7</v>
      </c>
      <c r="M13" s="40">
        <v>30.73</v>
      </c>
      <c r="N13" s="72">
        <v>23</v>
      </c>
    </row>
    <row r="14" spans="1:14" x14ac:dyDescent="0.2">
      <c r="A14" s="89">
        <v>2</v>
      </c>
      <c r="B14" s="89"/>
      <c r="C14" s="89"/>
      <c r="D14" s="112" t="s">
        <v>183</v>
      </c>
      <c r="E14" s="103" t="s">
        <v>7</v>
      </c>
      <c r="F14" s="89">
        <v>30.73</v>
      </c>
      <c r="H14" s="40"/>
      <c r="I14" s="40"/>
      <c r="J14" s="40"/>
      <c r="K14" s="112" t="s">
        <v>188</v>
      </c>
      <c r="L14" s="103" t="s">
        <v>12</v>
      </c>
      <c r="M14" s="40">
        <v>32.58</v>
      </c>
      <c r="N14" s="72">
        <v>22</v>
      </c>
    </row>
    <row r="15" spans="1:14" x14ac:dyDescent="0.2">
      <c r="A15" s="89">
        <v>1</v>
      </c>
      <c r="B15" s="89"/>
      <c r="C15" s="89"/>
      <c r="D15" s="112" t="s">
        <v>746</v>
      </c>
      <c r="E15" s="103" t="s">
        <v>23</v>
      </c>
      <c r="F15" s="89">
        <v>31.04</v>
      </c>
      <c r="H15" s="40"/>
      <c r="I15" s="40"/>
      <c r="J15" s="40"/>
      <c r="K15" s="112" t="s">
        <v>746</v>
      </c>
      <c r="L15" s="103" t="s">
        <v>23</v>
      </c>
      <c r="M15" s="40">
        <v>33.53</v>
      </c>
      <c r="N15" s="72">
        <v>21</v>
      </c>
    </row>
    <row r="16" spans="1:14" x14ac:dyDescent="0.2">
      <c r="A16" s="40">
        <v>1</v>
      </c>
      <c r="B16" s="40"/>
      <c r="C16" s="40"/>
      <c r="D16" s="79" t="s">
        <v>747</v>
      </c>
      <c r="E16" s="75" t="s">
        <v>16</v>
      </c>
      <c r="F16" s="40">
        <v>31.34</v>
      </c>
      <c r="G16" s="45">
        <v>9</v>
      </c>
      <c r="H16" s="40">
        <v>1</v>
      </c>
      <c r="I16" s="40"/>
      <c r="J16" s="40"/>
      <c r="K16" s="79" t="s">
        <v>747</v>
      </c>
      <c r="L16" s="75" t="s">
        <v>16</v>
      </c>
      <c r="M16" s="40">
        <v>31.34</v>
      </c>
      <c r="N16" s="7">
        <v>20</v>
      </c>
    </row>
    <row r="17" spans="1:14" x14ac:dyDescent="0.2">
      <c r="A17" s="40">
        <v>3</v>
      </c>
      <c r="B17" s="40"/>
      <c r="C17" s="40"/>
      <c r="D17" s="76" t="s">
        <v>198</v>
      </c>
      <c r="E17" s="75" t="s">
        <v>28</v>
      </c>
      <c r="F17" s="40">
        <v>31.59</v>
      </c>
      <c r="G17" s="45">
        <f t="shared" ref="G17:G35" si="0">G16+1</f>
        <v>10</v>
      </c>
      <c r="H17" s="40">
        <v>3</v>
      </c>
      <c r="I17" s="40"/>
      <c r="J17" s="40"/>
      <c r="K17" s="76" t="s">
        <v>198</v>
      </c>
      <c r="L17" s="75" t="s">
        <v>28</v>
      </c>
      <c r="M17" s="40">
        <v>31.59</v>
      </c>
      <c r="N17" s="7">
        <v>19</v>
      </c>
    </row>
    <row r="18" spans="1:14" x14ac:dyDescent="0.2">
      <c r="A18" s="40">
        <v>4</v>
      </c>
      <c r="B18" s="40"/>
      <c r="C18" s="40"/>
      <c r="D18" s="76" t="s">
        <v>781</v>
      </c>
      <c r="E18" s="75" t="s">
        <v>11</v>
      </c>
      <c r="F18" s="40">
        <v>31.77</v>
      </c>
      <c r="G18" s="45">
        <f t="shared" si="0"/>
        <v>11</v>
      </c>
      <c r="H18" s="40">
        <v>4</v>
      </c>
      <c r="I18" s="40"/>
      <c r="J18" s="40"/>
      <c r="K18" s="76" t="s">
        <v>781</v>
      </c>
      <c r="L18" s="75" t="s">
        <v>11</v>
      </c>
      <c r="M18" s="40">
        <v>31.77</v>
      </c>
      <c r="N18" s="7">
        <v>18</v>
      </c>
    </row>
    <row r="19" spans="1:14" x14ac:dyDescent="0.2">
      <c r="A19" s="40">
        <v>2</v>
      </c>
      <c r="B19" s="40"/>
      <c r="C19" s="40"/>
      <c r="D19" s="77" t="s">
        <v>173</v>
      </c>
      <c r="E19" s="75" t="s">
        <v>31</v>
      </c>
      <c r="F19" s="40">
        <v>31.79</v>
      </c>
      <c r="G19" s="45">
        <f t="shared" si="0"/>
        <v>12</v>
      </c>
      <c r="H19" s="40">
        <v>2</v>
      </c>
      <c r="I19" s="40"/>
      <c r="J19" s="40"/>
      <c r="K19" s="77" t="s">
        <v>173</v>
      </c>
      <c r="L19" s="75" t="s">
        <v>31</v>
      </c>
      <c r="M19" s="40">
        <v>31.79</v>
      </c>
      <c r="N19" s="7">
        <v>17</v>
      </c>
    </row>
    <row r="20" spans="1:14" x14ac:dyDescent="0.2">
      <c r="A20" s="40">
        <v>1</v>
      </c>
      <c r="B20" s="40"/>
      <c r="C20" s="40"/>
      <c r="D20" s="76" t="s">
        <v>166</v>
      </c>
      <c r="E20" s="75" t="s">
        <v>32</v>
      </c>
      <c r="F20" s="121">
        <v>32</v>
      </c>
      <c r="G20" s="45">
        <f t="shared" si="0"/>
        <v>13</v>
      </c>
      <c r="H20" s="40">
        <v>1</v>
      </c>
      <c r="I20" s="40"/>
      <c r="J20" s="40"/>
      <c r="K20" s="76" t="s">
        <v>166</v>
      </c>
      <c r="L20" s="75" t="s">
        <v>32</v>
      </c>
      <c r="M20" s="121">
        <v>32</v>
      </c>
      <c r="N20" s="7">
        <v>16</v>
      </c>
    </row>
    <row r="21" spans="1:14" x14ac:dyDescent="0.2">
      <c r="A21" s="40">
        <v>2</v>
      </c>
      <c r="B21" s="40"/>
      <c r="C21" s="40"/>
      <c r="D21" s="76" t="s">
        <v>749</v>
      </c>
      <c r="E21" s="75" t="s">
        <v>11</v>
      </c>
      <c r="F21" s="40">
        <v>32.090000000000003</v>
      </c>
      <c r="G21" s="45">
        <f t="shared" si="0"/>
        <v>14</v>
      </c>
      <c r="H21" s="40">
        <v>2</v>
      </c>
      <c r="I21" s="40"/>
      <c r="J21" s="40"/>
      <c r="K21" s="76" t="s">
        <v>749</v>
      </c>
      <c r="L21" s="75" t="s">
        <v>11</v>
      </c>
      <c r="M21" s="40">
        <v>32.090000000000003</v>
      </c>
      <c r="N21" s="7">
        <v>15</v>
      </c>
    </row>
    <row r="22" spans="1:14" x14ac:dyDescent="0.2">
      <c r="A22" s="40">
        <v>3</v>
      </c>
      <c r="B22" s="40"/>
      <c r="C22" s="40"/>
      <c r="D22" s="79" t="s">
        <v>778</v>
      </c>
      <c r="E22" s="75" t="s">
        <v>16</v>
      </c>
      <c r="F22" s="40">
        <v>32.44</v>
      </c>
      <c r="G22" s="45">
        <f t="shared" si="0"/>
        <v>15</v>
      </c>
      <c r="H22" s="40">
        <v>3</v>
      </c>
      <c r="I22" s="40"/>
      <c r="J22" s="40"/>
      <c r="K22" s="79" t="s">
        <v>778</v>
      </c>
      <c r="L22" s="75" t="s">
        <v>16</v>
      </c>
      <c r="M22" s="40">
        <v>32.44</v>
      </c>
      <c r="N22" s="7">
        <v>14</v>
      </c>
    </row>
    <row r="23" spans="1:14" x14ac:dyDescent="0.2">
      <c r="A23" s="40">
        <v>4</v>
      </c>
      <c r="B23" s="40"/>
      <c r="C23" s="40"/>
      <c r="D23" s="76" t="s">
        <v>202</v>
      </c>
      <c r="E23" s="75" t="s">
        <v>7</v>
      </c>
      <c r="F23" s="40">
        <v>32.44</v>
      </c>
      <c r="G23" s="45">
        <f t="shared" si="0"/>
        <v>16</v>
      </c>
      <c r="H23" s="40">
        <v>4</v>
      </c>
      <c r="I23" s="40"/>
      <c r="J23" s="40"/>
      <c r="K23" s="76" t="s">
        <v>202</v>
      </c>
      <c r="L23" s="75" t="s">
        <v>7</v>
      </c>
      <c r="M23" s="40">
        <v>32.44</v>
      </c>
      <c r="N23" s="7">
        <v>13</v>
      </c>
    </row>
    <row r="24" spans="1:14" x14ac:dyDescent="0.2">
      <c r="A24" s="40">
        <v>1</v>
      </c>
      <c r="B24" s="40"/>
      <c r="C24" s="40"/>
      <c r="D24" s="76" t="s">
        <v>191</v>
      </c>
      <c r="E24" s="75" t="s">
        <v>19</v>
      </c>
      <c r="F24" s="40">
        <v>32.65</v>
      </c>
      <c r="G24" s="45">
        <f t="shared" si="0"/>
        <v>17</v>
      </c>
      <c r="H24" s="40">
        <v>1</v>
      </c>
      <c r="I24" s="40"/>
      <c r="J24" s="40"/>
      <c r="K24" s="76" t="s">
        <v>191</v>
      </c>
      <c r="L24" s="75" t="s">
        <v>19</v>
      </c>
      <c r="M24" s="40">
        <v>32.65</v>
      </c>
      <c r="N24" s="7">
        <v>12</v>
      </c>
    </row>
    <row r="25" spans="1:14" x14ac:dyDescent="0.2">
      <c r="A25" s="40">
        <v>3</v>
      </c>
      <c r="B25" s="40"/>
      <c r="C25" s="40"/>
      <c r="D25" s="76" t="s">
        <v>779</v>
      </c>
      <c r="E25" s="75" t="s">
        <v>23</v>
      </c>
      <c r="F25" s="40">
        <v>32.78</v>
      </c>
      <c r="G25" s="45">
        <f t="shared" si="0"/>
        <v>18</v>
      </c>
      <c r="H25" s="40">
        <v>3</v>
      </c>
      <c r="I25" s="40"/>
      <c r="J25" s="40"/>
      <c r="K25" s="76" t="s">
        <v>779</v>
      </c>
      <c r="L25" s="75" t="s">
        <v>23</v>
      </c>
      <c r="M25" s="40">
        <v>32.78</v>
      </c>
      <c r="N25" s="7">
        <v>11</v>
      </c>
    </row>
    <row r="26" spans="1:14" x14ac:dyDescent="0.2">
      <c r="A26" s="40">
        <v>2</v>
      </c>
      <c r="B26" s="40"/>
      <c r="C26" s="40"/>
      <c r="D26" s="76" t="s">
        <v>184</v>
      </c>
      <c r="E26" s="75" t="s">
        <v>15</v>
      </c>
      <c r="F26" s="40">
        <v>33.36</v>
      </c>
      <c r="G26" s="45">
        <f t="shared" si="0"/>
        <v>19</v>
      </c>
      <c r="H26" s="40">
        <v>2</v>
      </c>
      <c r="I26" s="40"/>
      <c r="J26" s="40"/>
      <c r="K26" s="76" t="s">
        <v>184</v>
      </c>
      <c r="L26" s="75" t="s">
        <v>15</v>
      </c>
      <c r="M26" s="40">
        <v>33.36</v>
      </c>
      <c r="N26" s="7">
        <v>10</v>
      </c>
    </row>
    <row r="27" spans="1:14" x14ac:dyDescent="0.2">
      <c r="A27" s="40">
        <v>3</v>
      </c>
      <c r="B27" s="40"/>
      <c r="C27" s="40"/>
      <c r="D27" s="76" t="s">
        <v>180</v>
      </c>
      <c r="E27" s="75" t="s">
        <v>32</v>
      </c>
      <c r="F27" s="40">
        <v>33.44</v>
      </c>
      <c r="G27" s="45">
        <f t="shared" si="0"/>
        <v>20</v>
      </c>
      <c r="H27" s="40">
        <v>3</v>
      </c>
      <c r="I27" s="40"/>
      <c r="J27" s="40"/>
      <c r="K27" s="76" t="s">
        <v>180</v>
      </c>
      <c r="L27" s="75" t="s">
        <v>32</v>
      </c>
      <c r="M27" s="40">
        <v>33.44</v>
      </c>
      <c r="N27" s="7">
        <v>9</v>
      </c>
    </row>
    <row r="28" spans="1:14" x14ac:dyDescent="0.2">
      <c r="A28" s="40">
        <v>4</v>
      </c>
      <c r="B28" s="40"/>
      <c r="C28" s="40"/>
      <c r="D28" s="76" t="s">
        <v>203</v>
      </c>
      <c r="E28" s="75" t="s">
        <v>15</v>
      </c>
      <c r="F28" s="40">
        <v>33.57</v>
      </c>
      <c r="G28" s="45">
        <f t="shared" si="0"/>
        <v>21</v>
      </c>
      <c r="H28" s="40">
        <v>4</v>
      </c>
      <c r="I28" s="40"/>
      <c r="J28" s="40"/>
      <c r="K28" s="76" t="s">
        <v>203</v>
      </c>
      <c r="L28" s="75" t="s">
        <v>15</v>
      </c>
      <c r="M28" s="40">
        <v>33.57</v>
      </c>
      <c r="N28" s="7">
        <v>8</v>
      </c>
    </row>
    <row r="29" spans="1:14" x14ac:dyDescent="0.2">
      <c r="A29" s="40">
        <v>4</v>
      </c>
      <c r="B29" s="40"/>
      <c r="C29" s="40"/>
      <c r="D29" s="76" t="s">
        <v>205</v>
      </c>
      <c r="E29" s="75" t="s">
        <v>27</v>
      </c>
      <c r="F29" s="40">
        <v>33.93</v>
      </c>
      <c r="G29" s="45">
        <f t="shared" si="0"/>
        <v>22</v>
      </c>
      <c r="H29" s="40">
        <v>4</v>
      </c>
      <c r="I29" s="40"/>
      <c r="J29" s="40"/>
      <c r="K29" s="76" t="s">
        <v>205</v>
      </c>
      <c r="L29" s="75" t="s">
        <v>27</v>
      </c>
      <c r="M29" s="40">
        <v>33.93</v>
      </c>
      <c r="N29" s="7">
        <v>7</v>
      </c>
    </row>
    <row r="30" spans="1:14" x14ac:dyDescent="0.2">
      <c r="A30" s="40">
        <v>2</v>
      </c>
      <c r="B30" s="40"/>
      <c r="C30" s="40"/>
      <c r="D30" s="78" t="s">
        <v>193</v>
      </c>
      <c r="E30" s="75" t="s">
        <v>20</v>
      </c>
      <c r="F30" s="40">
        <v>34.07</v>
      </c>
      <c r="G30" s="45">
        <f t="shared" si="0"/>
        <v>23</v>
      </c>
      <c r="H30" s="40">
        <v>2</v>
      </c>
      <c r="I30" s="40"/>
      <c r="J30" s="40"/>
      <c r="K30" s="78" t="s">
        <v>193</v>
      </c>
      <c r="L30" s="75" t="s">
        <v>20</v>
      </c>
      <c r="M30" s="40">
        <v>34.07</v>
      </c>
      <c r="N30" s="7">
        <v>6</v>
      </c>
    </row>
    <row r="31" spans="1:14" x14ac:dyDescent="0.2">
      <c r="A31" s="40">
        <v>1</v>
      </c>
      <c r="B31" s="40"/>
      <c r="C31" s="40"/>
      <c r="D31" s="77" t="s">
        <v>189</v>
      </c>
      <c r="E31" s="75" t="s">
        <v>24</v>
      </c>
      <c r="F31" s="40">
        <v>34.28</v>
      </c>
      <c r="G31" s="45">
        <f t="shared" si="0"/>
        <v>24</v>
      </c>
      <c r="H31" s="40">
        <v>1</v>
      </c>
      <c r="I31" s="40"/>
      <c r="J31" s="40"/>
      <c r="K31" s="77" t="s">
        <v>189</v>
      </c>
      <c r="L31" s="75" t="s">
        <v>24</v>
      </c>
      <c r="M31" s="40">
        <v>34.28</v>
      </c>
      <c r="N31" s="7">
        <v>5</v>
      </c>
    </row>
    <row r="32" spans="1:14" x14ac:dyDescent="0.2">
      <c r="A32" s="40">
        <v>3</v>
      </c>
      <c r="B32" s="40"/>
      <c r="C32" s="40"/>
      <c r="D32" s="77" t="s">
        <v>196</v>
      </c>
      <c r="E32" s="75" t="s">
        <v>24</v>
      </c>
      <c r="F32" s="40">
        <v>36.340000000000003</v>
      </c>
      <c r="G32" s="45">
        <f t="shared" si="0"/>
        <v>25</v>
      </c>
      <c r="H32" s="40">
        <v>3</v>
      </c>
      <c r="I32" s="40"/>
      <c r="J32" s="40"/>
      <c r="K32" s="77" t="s">
        <v>196</v>
      </c>
      <c r="L32" s="75" t="s">
        <v>24</v>
      </c>
      <c r="M32" s="40">
        <v>36.340000000000003</v>
      </c>
      <c r="N32" s="7">
        <v>4</v>
      </c>
    </row>
    <row r="33" spans="1:14" x14ac:dyDescent="0.2">
      <c r="A33" s="40">
        <v>2</v>
      </c>
      <c r="B33" s="40"/>
      <c r="C33" s="40"/>
      <c r="D33" s="76" t="s">
        <v>748</v>
      </c>
      <c r="E33" s="75" t="s">
        <v>27</v>
      </c>
      <c r="F33" s="40">
        <v>38.78</v>
      </c>
      <c r="G33" s="45">
        <f t="shared" si="0"/>
        <v>26</v>
      </c>
      <c r="H33" s="40">
        <v>2</v>
      </c>
      <c r="I33" s="40"/>
      <c r="J33" s="40"/>
      <c r="K33" s="76" t="s">
        <v>748</v>
      </c>
      <c r="L33" s="75" t="s">
        <v>27</v>
      </c>
      <c r="M33" s="40">
        <v>38.78</v>
      </c>
      <c r="N33" s="7">
        <v>3</v>
      </c>
    </row>
    <row r="34" spans="1:14" x14ac:dyDescent="0.2">
      <c r="A34" s="40">
        <v>3</v>
      </c>
      <c r="B34" s="40"/>
      <c r="C34" s="40"/>
      <c r="D34" s="76" t="s">
        <v>199</v>
      </c>
      <c r="E34" s="75" t="s">
        <v>19</v>
      </c>
      <c r="F34" s="40">
        <v>39.33</v>
      </c>
      <c r="G34" s="45">
        <f t="shared" si="0"/>
        <v>27</v>
      </c>
      <c r="H34" s="40">
        <v>3</v>
      </c>
      <c r="I34" s="40"/>
      <c r="J34" s="40"/>
      <c r="K34" s="76" t="s">
        <v>199</v>
      </c>
      <c r="L34" s="75" t="s">
        <v>19</v>
      </c>
      <c r="M34" s="40">
        <v>39.33</v>
      </c>
      <c r="N34" s="7">
        <v>2</v>
      </c>
    </row>
    <row r="35" spans="1:14" x14ac:dyDescent="0.2">
      <c r="A35" s="40">
        <v>4</v>
      </c>
      <c r="B35" s="40"/>
      <c r="C35" s="40"/>
      <c r="D35" s="78" t="s">
        <v>204</v>
      </c>
      <c r="E35" s="75" t="s">
        <v>20</v>
      </c>
      <c r="F35" s="40">
        <v>40.92</v>
      </c>
      <c r="G35" s="45">
        <f t="shared" si="0"/>
        <v>28</v>
      </c>
      <c r="H35" s="40">
        <v>4</v>
      </c>
      <c r="I35" s="40"/>
      <c r="J35" s="40"/>
      <c r="K35" s="78" t="s">
        <v>204</v>
      </c>
      <c r="L35" s="75" t="s">
        <v>20</v>
      </c>
      <c r="M35" s="40">
        <v>40.92</v>
      </c>
      <c r="N35" s="7">
        <v>1</v>
      </c>
    </row>
    <row r="37" spans="1:14" ht="16" customHeight="1" x14ac:dyDescent="0.2">
      <c r="A37" s="211" t="s">
        <v>119</v>
      </c>
      <c r="B37" s="212"/>
      <c r="C37" s="212"/>
      <c r="D37" s="212"/>
      <c r="E37" s="212"/>
      <c r="F37" s="213"/>
      <c r="H37" s="194" t="s">
        <v>121</v>
      </c>
      <c r="I37" s="194"/>
      <c r="J37" s="194"/>
      <c r="K37" s="194"/>
      <c r="L37" s="194"/>
      <c r="M37" s="194"/>
      <c r="N37" s="194"/>
    </row>
    <row r="38" spans="1:14" ht="16" customHeight="1" x14ac:dyDescent="0.2">
      <c r="A38" s="214"/>
      <c r="B38" s="215"/>
      <c r="C38" s="215"/>
      <c r="D38" s="215"/>
      <c r="E38" s="215"/>
      <c r="F38" s="216"/>
      <c r="H38" s="194"/>
      <c r="I38" s="194"/>
      <c r="J38" s="194"/>
      <c r="K38" s="194"/>
      <c r="L38" s="194"/>
      <c r="M38" s="194"/>
      <c r="N38" s="194"/>
    </row>
    <row r="39" spans="1:14" ht="16" customHeight="1" x14ac:dyDescent="0.2">
      <c r="A39" s="217"/>
      <c r="B39" s="218"/>
      <c r="C39" s="218"/>
      <c r="D39" s="218"/>
      <c r="E39" s="218"/>
      <c r="F39" s="219"/>
      <c r="H39" s="194"/>
      <c r="I39" s="194"/>
      <c r="J39" s="194"/>
      <c r="K39" s="194"/>
      <c r="L39" s="194"/>
      <c r="M39" s="194"/>
      <c r="N39" s="194"/>
    </row>
    <row r="41" spans="1:14" x14ac:dyDescent="0.2">
      <c r="A41" s="201" t="s">
        <v>120</v>
      </c>
      <c r="B41" s="202"/>
      <c r="C41" s="202"/>
      <c r="D41" s="202"/>
      <c r="E41" s="202"/>
      <c r="F41" s="203"/>
      <c r="H41" s="194" t="s">
        <v>122</v>
      </c>
      <c r="I41" s="194"/>
      <c r="J41" s="194"/>
      <c r="K41" s="194"/>
      <c r="L41" s="194"/>
      <c r="M41" s="194"/>
      <c r="N41" s="194"/>
    </row>
    <row r="42" spans="1:14" x14ac:dyDescent="0.2">
      <c r="A42" s="204"/>
      <c r="B42" s="205"/>
      <c r="C42" s="205"/>
      <c r="D42" s="205"/>
      <c r="E42" s="205"/>
      <c r="F42" s="206"/>
      <c r="H42" s="194"/>
      <c r="I42" s="194"/>
      <c r="J42" s="194"/>
      <c r="K42" s="194"/>
      <c r="L42" s="194"/>
      <c r="M42" s="194"/>
      <c r="N42" s="194"/>
    </row>
    <row r="43" spans="1:14" x14ac:dyDescent="0.2">
      <c r="A43" s="207"/>
      <c r="B43" s="208"/>
      <c r="C43" s="208"/>
      <c r="D43" s="208"/>
      <c r="E43" s="208"/>
      <c r="F43" s="209"/>
      <c r="H43" s="194"/>
      <c r="I43" s="194"/>
      <c r="J43" s="194"/>
      <c r="K43" s="194"/>
      <c r="L43" s="194"/>
      <c r="M43" s="194"/>
      <c r="N43" s="194"/>
    </row>
    <row r="45" spans="1:14" x14ac:dyDescent="0.2">
      <c r="H45" s="194" t="s">
        <v>123</v>
      </c>
      <c r="I45" s="194"/>
      <c r="J45" s="194"/>
      <c r="K45" s="194"/>
      <c r="L45" s="194"/>
      <c r="M45" s="194"/>
      <c r="N45" s="194"/>
    </row>
    <row r="46" spans="1:14" x14ac:dyDescent="0.2">
      <c r="H46" s="194"/>
      <c r="I46" s="194"/>
      <c r="J46" s="194"/>
      <c r="K46" s="194"/>
      <c r="L46" s="194"/>
      <c r="M46" s="194"/>
      <c r="N46" s="194"/>
    </row>
    <row r="47" spans="1:14" x14ac:dyDescent="0.2">
      <c r="H47" s="194"/>
      <c r="I47" s="194"/>
      <c r="J47" s="194"/>
      <c r="K47" s="194"/>
      <c r="L47" s="194"/>
      <c r="M47" s="194"/>
      <c r="N47" s="194"/>
    </row>
  </sheetData>
  <autoFilter ref="A7:F7">
    <sortState ref="A8:F35">
      <sortCondition ref="F7"/>
    </sortState>
  </autoFilter>
  <sortState ref="K8:M15">
    <sortCondition ref="M8:M15"/>
  </sortState>
  <mergeCells count="9">
    <mergeCell ref="A41:F43"/>
    <mergeCell ref="H41:N43"/>
    <mergeCell ref="H45:N47"/>
    <mergeCell ref="A1:N3"/>
    <mergeCell ref="A4:N5"/>
    <mergeCell ref="A6:F6"/>
    <mergeCell ref="H6:N6"/>
    <mergeCell ref="A37:F39"/>
    <mergeCell ref="H37:N39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TOTALS</vt:lpstr>
      <vt:lpstr>B Volleyball</vt:lpstr>
      <vt:lpstr>G Football</vt:lpstr>
      <vt:lpstr>B Football</vt:lpstr>
      <vt:lpstr>G Netball</vt:lpstr>
      <vt:lpstr>Athletics Summary</vt:lpstr>
      <vt:lpstr>Sheet2</vt:lpstr>
      <vt:lpstr>G 100</vt:lpstr>
      <vt:lpstr>G 200</vt:lpstr>
      <vt:lpstr>G 400</vt:lpstr>
      <vt:lpstr>G 800</vt:lpstr>
      <vt:lpstr>G 4x100</vt:lpstr>
      <vt:lpstr>G 4x200</vt:lpstr>
      <vt:lpstr>B 100</vt:lpstr>
      <vt:lpstr>B 200</vt:lpstr>
      <vt:lpstr>B 400</vt:lpstr>
      <vt:lpstr>B 800</vt:lpstr>
      <vt:lpstr>B 4x100</vt:lpstr>
      <vt:lpstr>B 4x200</vt:lpstr>
      <vt:lpstr>G LJ</vt:lpstr>
      <vt:lpstr>G HJ</vt:lpstr>
      <vt:lpstr>G JAV</vt:lpstr>
      <vt:lpstr>G TJ</vt:lpstr>
      <vt:lpstr>G SP</vt:lpstr>
      <vt:lpstr>B LJ</vt:lpstr>
      <vt:lpstr>B HJ</vt:lpstr>
      <vt:lpstr>B JAV</vt:lpstr>
      <vt:lpstr>B TJ</vt:lpstr>
      <vt:lpstr>B SP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2017-11-17T16:44:17Z</cp:lastPrinted>
  <dcterms:created xsi:type="dcterms:W3CDTF">2017-11-16T07:03:11Z</dcterms:created>
  <dcterms:modified xsi:type="dcterms:W3CDTF">2017-11-18T07:17:39Z</dcterms:modified>
</cp:coreProperties>
</file>